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615" yWindow="45" windowWidth="19875" windowHeight="10740" activeTab="1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3"/>
  <c r="G44"/>
  <c r="I101"/>
  <c r="F101"/>
  <c r="G101"/>
  <c r="F116"/>
  <c r="K114"/>
  <c r="J114"/>
  <c r="I113"/>
  <c r="K113" s="1"/>
  <c r="H113"/>
  <c r="H112" s="1"/>
  <c r="F113"/>
  <c r="I112"/>
  <c r="J112" s="1"/>
  <c r="G112"/>
  <c r="F112"/>
  <c r="F22" i="7"/>
  <c r="K112" i="3" l="1"/>
  <c r="J113"/>
  <c r="G37"/>
  <c r="F270" i="7"/>
  <c r="G270"/>
  <c r="E270"/>
  <c r="F11"/>
  <c r="G11"/>
  <c r="E11"/>
  <c r="E12"/>
  <c r="G37"/>
  <c r="F38"/>
  <c r="F37" s="1"/>
  <c r="E37"/>
  <c r="G38"/>
  <c r="E38"/>
  <c r="H40"/>
  <c r="G39"/>
  <c r="H39" s="1"/>
  <c r="F39"/>
  <c r="F247"/>
  <c r="G247"/>
  <c r="H247" s="1"/>
  <c r="H251"/>
  <c r="G250"/>
  <c r="H250" s="1"/>
  <c r="F250"/>
  <c r="F249" s="1"/>
  <c r="G249"/>
  <c r="E249"/>
  <c r="G228"/>
  <c r="H243"/>
  <c r="H242"/>
  <c r="G241"/>
  <c r="H241" s="1"/>
  <c r="F241"/>
  <c r="E234"/>
  <c r="E232"/>
  <c r="E219"/>
  <c r="E177"/>
  <c r="H182"/>
  <c r="H181"/>
  <c r="G180"/>
  <c r="H180" s="1"/>
  <c r="G178"/>
  <c r="H179"/>
  <c r="H178"/>
  <c r="G113"/>
  <c r="H113" s="1"/>
  <c r="G80"/>
  <c r="G79" s="1"/>
  <c r="G78" s="1"/>
  <c r="G77" s="1"/>
  <c r="E79"/>
  <c r="E33"/>
  <c r="G27"/>
  <c r="G19"/>
  <c r="F19"/>
  <c r="B11" i="8"/>
  <c r="J26" i="10"/>
  <c r="H26"/>
  <c r="K26" s="1"/>
  <c r="K25"/>
  <c r="H25"/>
  <c r="J25"/>
  <c r="H115" i="7"/>
  <c r="H114"/>
  <c r="F113"/>
  <c r="F112" s="1"/>
  <c r="E112"/>
  <c r="G95"/>
  <c r="G141"/>
  <c r="G153"/>
  <c r="F153"/>
  <c r="E153"/>
  <c r="E146"/>
  <c r="B43" i="8"/>
  <c r="B39"/>
  <c r="B36"/>
  <c r="B34"/>
  <c r="B32"/>
  <c r="B23"/>
  <c r="B19"/>
  <c r="B16"/>
  <c r="B14"/>
  <c r="B12"/>
  <c r="E14" i="7"/>
  <c r="E21"/>
  <c r="E26"/>
  <c r="E45"/>
  <c r="E73"/>
  <c r="E78"/>
  <c r="E77" s="1"/>
  <c r="E85"/>
  <c r="E94"/>
  <c r="E121"/>
  <c r="E117" s="1"/>
  <c r="E116" s="1"/>
  <c r="E126"/>
  <c r="E125" s="1"/>
  <c r="E124" s="1"/>
  <c r="E137"/>
  <c r="E139"/>
  <c r="E141"/>
  <c r="E145"/>
  <c r="E144" s="1"/>
  <c r="E143" s="1"/>
  <c r="E155"/>
  <c r="E162"/>
  <c r="E161" s="1"/>
  <c r="E160" s="1"/>
  <c r="E159" s="1"/>
  <c r="E169"/>
  <c r="E172"/>
  <c r="E176"/>
  <c r="E175" s="1"/>
  <c r="E174" s="1"/>
  <c r="E192"/>
  <c r="E191" s="1"/>
  <c r="E196"/>
  <c r="E195" s="1"/>
  <c r="E203"/>
  <c r="E202" s="1"/>
  <c r="E201" s="1"/>
  <c r="E207"/>
  <c r="E206" s="1"/>
  <c r="E205" s="1"/>
  <c r="E212"/>
  <c r="E211" s="1"/>
  <c r="E210" s="1"/>
  <c r="E221"/>
  <c r="E220" s="1"/>
  <c r="E231"/>
  <c r="E230" s="1"/>
  <c r="E218" s="1"/>
  <c r="E239"/>
  <c r="E253"/>
  <c r="E252" s="1"/>
  <c r="E260"/>
  <c r="E265"/>
  <c r="E268"/>
  <c r="E267" s="1"/>
  <c r="E276"/>
  <c r="E278"/>
  <c r="E283"/>
  <c r="E282" s="1"/>
  <c r="E281" s="1"/>
  <c r="E280" s="1"/>
  <c r="E289"/>
  <c r="E288" s="1"/>
  <c r="E287" s="1"/>
  <c r="E286" s="1"/>
  <c r="E295"/>
  <c r="E294" s="1"/>
  <c r="E293" s="1"/>
  <c r="E300"/>
  <c r="E299" s="1"/>
  <c r="E298" s="1"/>
  <c r="B12" i="5"/>
  <c r="B11" s="1"/>
  <c r="F115" i="3"/>
  <c r="F110"/>
  <c r="F103"/>
  <c r="F99"/>
  <c r="F98" s="1"/>
  <c r="F96"/>
  <c r="F95" s="1"/>
  <c r="F90"/>
  <c r="F89" s="1"/>
  <c r="F81"/>
  <c r="F79"/>
  <c r="F69"/>
  <c r="F62"/>
  <c r="F57"/>
  <c r="F53"/>
  <c r="F51"/>
  <c r="F47"/>
  <c r="F36"/>
  <c r="F32"/>
  <c r="F31" s="1"/>
  <c r="F28"/>
  <c r="F26"/>
  <c r="F23"/>
  <c r="F22" s="1"/>
  <c r="F20"/>
  <c r="F19" s="1"/>
  <c r="F16"/>
  <c r="F14"/>
  <c r="F12" i="10"/>
  <c r="F9"/>
  <c r="H16" i="7"/>
  <c r="H18"/>
  <c r="H20"/>
  <c r="H23"/>
  <c r="H28"/>
  <c r="H30"/>
  <c r="H32"/>
  <c r="H35"/>
  <c r="H47"/>
  <c r="H48"/>
  <c r="H50"/>
  <c r="H51"/>
  <c r="H52"/>
  <c r="H53"/>
  <c r="H54"/>
  <c r="H55"/>
  <c r="H57"/>
  <c r="H58"/>
  <c r="H59"/>
  <c r="H60"/>
  <c r="H61"/>
  <c r="H62"/>
  <c r="H63"/>
  <c r="H64"/>
  <c r="H65"/>
  <c r="H67"/>
  <c r="H68"/>
  <c r="H69"/>
  <c r="H70"/>
  <c r="H71"/>
  <c r="H72"/>
  <c r="H75"/>
  <c r="H76"/>
  <c r="H82"/>
  <c r="H87"/>
  <c r="H88"/>
  <c r="H89"/>
  <c r="H91"/>
  <c r="H93"/>
  <c r="H97"/>
  <c r="H99"/>
  <c r="H100"/>
  <c r="H101"/>
  <c r="H103"/>
  <c r="H104"/>
  <c r="H105"/>
  <c r="H106"/>
  <c r="H107"/>
  <c r="H109"/>
  <c r="H110"/>
  <c r="H111"/>
  <c r="H119"/>
  <c r="H120"/>
  <c r="H122"/>
  <c r="H127"/>
  <c r="H128"/>
  <c r="H129"/>
  <c r="H131"/>
  <c r="H132"/>
  <c r="H134"/>
  <c r="H138"/>
  <c r="H140"/>
  <c r="H149"/>
  <c r="H157"/>
  <c r="H164"/>
  <c r="H170"/>
  <c r="H171"/>
  <c r="H173"/>
  <c r="H184"/>
  <c r="H185"/>
  <c r="H187"/>
  <c r="H188"/>
  <c r="H194"/>
  <c r="H198"/>
  <c r="H204"/>
  <c r="H208"/>
  <c r="H214"/>
  <c r="H215"/>
  <c r="H217"/>
  <c r="H222"/>
  <c r="H224"/>
  <c r="H225"/>
  <c r="H227"/>
  <c r="H228"/>
  <c r="H229"/>
  <c r="H233"/>
  <c r="H235"/>
  <c r="H240"/>
  <c r="H245"/>
  <c r="H246"/>
  <c r="H248"/>
  <c r="H255"/>
  <c r="H261"/>
  <c r="H263"/>
  <c r="H264"/>
  <c r="H266"/>
  <c r="H269"/>
  <c r="H274"/>
  <c r="H275"/>
  <c r="H277"/>
  <c r="H279"/>
  <c r="H285"/>
  <c r="H291"/>
  <c r="H297"/>
  <c r="H302"/>
  <c r="G186"/>
  <c r="H186" s="1"/>
  <c r="G46"/>
  <c r="H46" s="1"/>
  <c r="G34"/>
  <c r="H34" s="1"/>
  <c r="H27"/>
  <c r="I116" i="3"/>
  <c r="J10" i="10"/>
  <c r="F25" i="3" l="1"/>
  <c r="F102"/>
  <c r="H249" i="7"/>
  <c r="E238"/>
  <c r="G112"/>
  <c r="B31" i="8"/>
  <c r="F56" i="3"/>
  <c r="F46"/>
  <c r="F13"/>
  <c r="F12" s="1"/>
  <c r="F11" s="1"/>
  <c r="F15" i="10"/>
  <c r="H112" i="7"/>
  <c r="E168"/>
  <c r="E167" s="1"/>
  <c r="E166" s="1"/>
  <c r="E165" s="1"/>
  <c r="E84"/>
  <c r="E83" s="1"/>
  <c r="E44"/>
  <c r="E43" s="1"/>
  <c r="E25"/>
  <c r="E24" s="1"/>
  <c r="E13"/>
  <c r="E272"/>
  <c r="E271" s="1"/>
  <c r="E259"/>
  <c r="E258" s="1"/>
  <c r="E257" s="1"/>
  <c r="E256" s="1"/>
  <c r="E152"/>
  <c r="E151" s="1"/>
  <c r="E150" s="1"/>
  <c r="E200"/>
  <c r="E199" s="1"/>
  <c r="E190"/>
  <c r="E189" s="1"/>
  <c r="E136"/>
  <c r="E135" s="1"/>
  <c r="E123" s="1"/>
  <c r="E292"/>
  <c r="H79"/>
  <c r="H78"/>
  <c r="G33"/>
  <c r="H33" s="1"/>
  <c r="G13" i="5"/>
  <c r="G14"/>
  <c r="G15"/>
  <c r="G33" i="8"/>
  <c r="G35"/>
  <c r="G37"/>
  <c r="G38"/>
  <c r="G40"/>
  <c r="G41"/>
  <c r="G42"/>
  <c r="G44"/>
  <c r="G13"/>
  <c r="G15"/>
  <c r="G17"/>
  <c r="G18"/>
  <c r="G20"/>
  <c r="G21"/>
  <c r="G22"/>
  <c r="G24"/>
  <c r="K15" i="3"/>
  <c r="K17"/>
  <c r="K18"/>
  <c r="K21"/>
  <c r="K24"/>
  <c r="K27"/>
  <c r="K29"/>
  <c r="K30"/>
  <c r="K33"/>
  <c r="K34"/>
  <c r="K35"/>
  <c r="K37"/>
  <c r="K38"/>
  <c r="K39"/>
  <c r="K40"/>
  <c r="K41"/>
  <c r="K42"/>
  <c r="K43"/>
  <c r="K48"/>
  <c r="K49"/>
  <c r="K50"/>
  <c r="K52"/>
  <c r="K54"/>
  <c r="K55"/>
  <c r="K58"/>
  <c r="K59"/>
  <c r="K60"/>
  <c r="K61"/>
  <c r="K63"/>
  <c r="K64"/>
  <c r="K65"/>
  <c r="K66"/>
  <c r="K67"/>
  <c r="K68"/>
  <c r="K70"/>
  <c r="K71"/>
  <c r="K72"/>
  <c r="K73"/>
  <c r="K74"/>
  <c r="K75"/>
  <c r="K76"/>
  <c r="K77"/>
  <c r="K78"/>
  <c r="K80"/>
  <c r="K82"/>
  <c r="K83"/>
  <c r="K84"/>
  <c r="K85"/>
  <c r="K86"/>
  <c r="K87"/>
  <c r="K88"/>
  <c r="K91"/>
  <c r="K92"/>
  <c r="K93"/>
  <c r="K94"/>
  <c r="K97"/>
  <c r="K100"/>
  <c r="K104"/>
  <c r="K105"/>
  <c r="K106"/>
  <c r="K107"/>
  <c r="K108"/>
  <c r="K109"/>
  <c r="K111"/>
  <c r="K117"/>
  <c r="K118"/>
  <c r="K22" i="10"/>
  <c r="K21"/>
  <c r="K10"/>
  <c r="K11"/>
  <c r="K13"/>
  <c r="K14"/>
  <c r="J11"/>
  <c r="E237" i="7" l="1"/>
  <c r="E236" s="1"/>
  <c r="E209" s="1"/>
  <c r="E158" s="1"/>
  <c r="E10"/>
  <c r="F45" i="3"/>
  <c r="E42" i="7"/>
  <c r="G234"/>
  <c r="H234" s="1"/>
  <c r="G232"/>
  <c r="H232" s="1"/>
  <c r="G213"/>
  <c r="H213" s="1"/>
  <c r="F177"/>
  <c r="G183"/>
  <c r="G163"/>
  <c r="H163" s="1"/>
  <c r="G98"/>
  <c r="H98" s="1"/>
  <c r="G102"/>
  <c r="H102" s="1"/>
  <c r="G108"/>
  <c r="H108" s="1"/>
  <c r="F95"/>
  <c r="H95"/>
  <c r="E41" l="1"/>
  <c r="H183"/>
  <c r="G177"/>
  <c r="H177"/>
  <c r="G231"/>
  <c r="E36" l="1"/>
  <c r="E9"/>
  <c r="H231"/>
  <c r="F108"/>
  <c r="G94"/>
  <c r="F98"/>
  <c r="H94" l="1"/>
  <c r="J117" i="3"/>
  <c r="F301" i="7" l="1"/>
  <c r="F300" s="1"/>
  <c r="F299" s="1"/>
  <c r="F298" s="1"/>
  <c r="G301"/>
  <c r="H301" s="1"/>
  <c r="F296"/>
  <c r="F295" s="1"/>
  <c r="F294" s="1"/>
  <c r="F293" s="1"/>
  <c r="G296"/>
  <c r="H296" s="1"/>
  <c r="F290"/>
  <c r="F289" s="1"/>
  <c r="F288" s="1"/>
  <c r="G290"/>
  <c r="H290" s="1"/>
  <c r="F284"/>
  <c r="F283" s="1"/>
  <c r="F282" s="1"/>
  <c r="F281" s="1"/>
  <c r="F280" s="1"/>
  <c r="G284"/>
  <c r="H284" s="1"/>
  <c r="F278"/>
  <c r="G278"/>
  <c r="F276"/>
  <c r="G276"/>
  <c r="H276" s="1"/>
  <c r="F273"/>
  <c r="G273"/>
  <c r="H273" s="1"/>
  <c r="H270"/>
  <c r="F268"/>
  <c r="F267" s="1"/>
  <c r="G268"/>
  <c r="F265"/>
  <c r="G265"/>
  <c r="H265" s="1"/>
  <c r="F262"/>
  <c r="G262"/>
  <c r="H262" s="1"/>
  <c r="F260"/>
  <c r="G260"/>
  <c r="H260" s="1"/>
  <c r="F254"/>
  <c r="F253" s="1"/>
  <c r="F252" s="1"/>
  <c r="G254"/>
  <c r="F244"/>
  <c r="G244"/>
  <c r="F239"/>
  <c r="F238" s="1"/>
  <c r="F237" s="1"/>
  <c r="G239"/>
  <c r="F232"/>
  <c r="F231" s="1"/>
  <c r="F230" s="1"/>
  <c r="G230"/>
  <c r="F226"/>
  <c r="G226"/>
  <c r="H226" s="1"/>
  <c r="F223"/>
  <c r="G223"/>
  <c r="H223" s="1"/>
  <c r="G221"/>
  <c r="F221"/>
  <c r="F220" s="1"/>
  <c r="F216"/>
  <c r="G216"/>
  <c r="H216" s="1"/>
  <c r="F213"/>
  <c r="F207"/>
  <c r="F206" s="1"/>
  <c r="F205" s="1"/>
  <c r="G207"/>
  <c r="F203"/>
  <c r="F202" s="1"/>
  <c r="G203"/>
  <c r="H203" s="1"/>
  <c r="G202"/>
  <c r="H202" s="1"/>
  <c r="F172"/>
  <c r="G172"/>
  <c r="H172" s="1"/>
  <c r="F169"/>
  <c r="G169"/>
  <c r="F162"/>
  <c r="F161" s="1"/>
  <c r="F160" s="1"/>
  <c r="F159" s="1"/>
  <c r="G162"/>
  <c r="F156"/>
  <c r="F155" s="1"/>
  <c r="F152" s="1"/>
  <c r="G156"/>
  <c r="H156" s="1"/>
  <c r="F148"/>
  <c r="G148"/>
  <c r="F139"/>
  <c r="G139"/>
  <c r="F137"/>
  <c r="G137"/>
  <c r="F121"/>
  <c r="G121"/>
  <c r="H121" s="1"/>
  <c r="F118"/>
  <c r="G118"/>
  <c r="H118" s="1"/>
  <c r="H244" l="1"/>
  <c r="G238"/>
  <c r="G237" s="1"/>
  <c r="H239"/>
  <c r="G220"/>
  <c r="H148"/>
  <c r="G146"/>
  <c r="H146" s="1"/>
  <c r="F146"/>
  <c r="F145" s="1"/>
  <c r="F144" s="1"/>
  <c r="F143" s="1"/>
  <c r="H230"/>
  <c r="H254"/>
  <c r="H139"/>
  <c r="H169"/>
  <c r="H221"/>
  <c r="H137"/>
  <c r="H162"/>
  <c r="H207"/>
  <c r="H268"/>
  <c r="H278"/>
  <c r="G206"/>
  <c r="H206" s="1"/>
  <c r="G272"/>
  <c r="G289"/>
  <c r="H289" s="1"/>
  <c r="F272"/>
  <c r="F271" s="1"/>
  <c r="G201"/>
  <c r="G267"/>
  <c r="H267" s="1"/>
  <c r="G300"/>
  <c r="H300" s="1"/>
  <c r="G283"/>
  <c r="H283" s="1"/>
  <c r="G155"/>
  <c r="G295"/>
  <c r="H295" s="1"/>
  <c r="G161"/>
  <c r="H161" s="1"/>
  <c r="G253"/>
  <c r="H253" s="1"/>
  <c r="F136"/>
  <c r="F135" s="1"/>
  <c r="G168"/>
  <c r="G259"/>
  <c r="F292"/>
  <c r="F259"/>
  <c r="F258" s="1"/>
  <c r="F257" s="1"/>
  <c r="F256" s="1"/>
  <c r="F236"/>
  <c r="F219"/>
  <c r="F218" s="1"/>
  <c r="G212"/>
  <c r="F212"/>
  <c r="F211" s="1"/>
  <c r="F210" s="1"/>
  <c r="F168"/>
  <c r="F167" s="1"/>
  <c r="F166" s="1"/>
  <c r="F165" s="1"/>
  <c r="G136"/>
  <c r="H136" s="1"/>
  <c r="G117"/>
  <c r="H117" s="1"/>
  <c r="F117"/>
  <c r="F116" s="1"/>
  <c r="F133"/>
  <c r="G133"/>
  <c r="H133" s="1"/>
  <c r="F130"/>
  <c r="G130"/>
  <c r="H130" s="1"/>
  <c r="F126"/>
  <c r="G126"/>
  <c r="F102"/>
  <c r="F92"/>
  <c r="G92"/>
  <c r="H92" s="1"/>
  <c r="F90"/>
  <c r="G90"/>
  <c r="H90" s="1"/>
  <c r="F86"/>
  <c r="G86"/>
  <c r="H86" s="1"/>
  <c r="F74"/>
  <c r="F73" s="1"/>
  <c r="G74"/>
  <c r="H74" s="1"/>
  <c r="F66"/>
  <c r="G66"/>
  <c r="H66" s="1"/>
  <c r="F56"/>
  <c r="G56"/>
  <c r="H56" s="1"/>
  <c r="F49"/>
  <c r="G49"/>
  <c r="H49" s="1"/>
  <c r="F46"/>
  <c r="F31"/>
  <c r="G31"/>
  <c r="H31" s="1"/>
  <c r="F29"/>
  <c r="G29"/>
  <c r="F27"/>
  <c r="F21"/>
  <c r="G22"/>
  <c r="H22" s="1"/>
  <c r="H19"/>
  <c r="F17"/>
  <c r="G17"/>
  <c r="H17" s="1"/>
  <c r="F15"/>
  <c r="G15"/>
  <c r="H15" s="1"/>
  <c r="F201"/>
  <c r="H155" l="1"/>
  <c r="G152"/>
  <c r="H29"/>
  <c r="G26"/>
  <c r="G25" s="1"/>
  <c r="H212"/>
  <c r="H259"/>
  <c r="H220"/>
  <c r="H272"/>
  <c r="H126"/>
  <c r="H168"/>
  <c r="H238"/>
  <c r="H201"/>
  <c r="G211"/>
  <c r="H211" s="1"/>
  <c r="G160"/>
  <c r="H160" s="1"/>
  <c r="G294"/>
  <c r="H294" s="1"/>
  <c r="H237"/>
  <c r="G167"/>
  <c r="H167" s="1"/>
  <c r="G288"/>
  <c r="H288" s="1"/>
  <c r="G271"/>
  <c r="H271" s="1"/>
  <c r="G219"/>
  <c r="H219" s="1"/>
  <c r="G145"/>
  <c r="H145" s="1"/>
  <c r="G73"/>
  <c r="H73" s="1"/>
  <c r="G252"/>
  <c r="H252" s="1"/>
  <c r="G258"/>
  <c r="H258" s="1"/>
  <c r="G116"/>
  <c r="H116" s="1"/>
  <c r="G299"/>
  <c r="H299" s="1"/>
  <c r="G135"/>
  <c r="H135" s="1"/>
  <c r="G205"/>
  <c r="H205" s="1"/>
  <c r="G85"/>
  <c r="F85"/>
  <c r="F94"/>
  <c r="F125"/>
  <c r="F124" s="1"/>
  <c r="F123" s="1"/>
  <c r="F14"/>
  <c r="F13" s="1"/>
  <c r="F12" s="1"/>
  <c r="F26"/>
  <c r="F45"/>
  <c r="F44" s="1"/>
  <c r="F43" s="1"/>
  <c r="F209"/>
  <c r="G125"/>
  <c r="G45"/>
  <c r="G21"/>
  <c r="H21" s="1"/>
  <c r="G14"/>
  <c r="H14" s="1"/>
  <c r="F193"/>
  <c r="F192" s="1"/>
  <c r="G193"/>
  <c r="H193" s="1"/>
  <c r="F197"/>
  <c r="F196" s="1"/>
  <c r="F195" s="1"/>
  <c r="G197"/>
  <c r="H197" s="1"/>
  <c r="G115" i="3"/>
  <c r="H116"/>
  <c r="H115" s="1"/>
  <c r="H85" i="7" l="1"/>
  <c r="G84"/>
  <c r="H84" s="1"/>
  <c r="H125"/>
  <c r="H45"/>
  <c r="H26"/>
  <c r="K116" i="3"/>
  <c r="J116"/>
  <c r="G166" i="7"/>
  <c r="H166" s="1"/>
  <c r="G44"/>
  <c r="H44" s="1"/>
  <c r="G236"/>
  <c r="H236" s="1"/>
  <c r="G144"/>
  <c r="H144" s="1"/>
  <c r="G298"/>
  <c r="H298" s="1"/>
  <c r="G257"/>
  <c r="H257" s="1"/>
  <c r="G218"/>
  <c r="H218" s="1"/>
  <c r="G159"/>
  <c r="H159" s="1"/>
  <c r="G124"/>
  <c r="H124" s="1"/>
  <c r="G293"/>
  <c r="H293" s="1"/>
  <c r="I115" i="3"/>
  <c r="G210" i="7"/>
  <c r="H210" s="1"/>
  <c r="F84"/>
  <c r="F25"/>
  <c r="F24" s="1"/>
  <c r="G13"/>
  <c r="H13" s="1"/>
  <c r="G196"/>
  <c r="H196" s="1"/>
  <c r="G192"/>
  <c r="H192" s="1"/>
  <c r="J80" i="3"/>
  <c r="G79"/>
  <c r="H79"/>
  <c r="I79"/>
  <c r="K79" s="1"/>
  <c r="J59"/>
  <c r="J79" l="1"/>
  <c r="H25" i="7"/>
  <c r="G24"/>
  <c r="H24" s="1"/>
  <c r="G165"/>
  <c r="H165" s="1"/>
  <c r="G123"/>
  <c r="H123" s="1"/>
  <c r="G83"/>
  <c r="H83" s="1"/>
  <c r="G256"/>
  <c r="H256" s="1"/>
  <c r="G209"/>
  <c r="H209" s="1"/>
  <c r="G43"/>
  <c r="K115" i="3"/>
  <c r="J115"/>
  <c r="G292" i="7"/>
  <c r="H292" s="1"/>
  <c r="G143"/>
  <c r="H143" s="1"/>
  <c r="G12"/>
  <c r="H12" s="1"/>
  <c r="G195"/>
  <c r="H195" s="1"/>
  <c r="H43" l="1"/>
  <c r="G42"/>
  <c r="F83"/>
  <c r="F42" s="1"/>
  <c r="H152"/>
  <c r="F151"/>
  <c r="F150" s="1"/>
  <c r="F176"/>
  <c r="F175" s="1"/>
  <c r="F174" s="1"/>
  <c r="G176"/>
  <c r="F191"/>
  <c r="G191"/>
  <c r="H42" l="1"/>
  <c r="H191"/>
  <c r="H176"/>
  <c r="F41"/>
  <c r="F36" s="1"/>
  <c r="F190"/>
  <c r="F189" s="1"/>
  <c r="G190"/>
  <c r="H190" s="1"/>
  <c r="G175"/>
  <c r="H175" s="1"/>
  <c r="G151"/>
  <c r="J48" i="3"/>
  <c r="J49"/>
  <c r="J50"/>
  <c r="J52"/>
  <c r="J54"/>
  <c r="J55"/>
  <c r="J58"/>
  <c r="J60"/>
  <c r="J61"/>
  <c r="J63"/>
  <c r="J64"/>
  <c r="J65"/>
  <c r="J66"/>
  <c r="J67"/>
  <c r="J68"/>
  <c r="J70"/>
  <c r="J71"/>
  <c r="J72"/>
  <c r="J73"/>
  <c r="J74"/>
  <c r="J75"/>
  <c r="J76"/>
  <c r="J77"/>
  <c r="J78"/>
  <c r="J82"/>
  <c r="J83"/>
  <c r="J84"/>
  <c r="J85"/>
  <c r="J86"/>
  <c r="J87"/>
  <c r="J88"/>
  <c r="J91"/>
  <c r="J92"/>
  <c r="J93"/>
  <c r="J94"/>
  <c r="J97"/>
  <c r="J100"/>
  <c r="J104"/>
  <c r="J105"/>
  <c r="J106"/>
  <c r="J107"/>
  <c r="J108"/>
  <c r="J109"/>
  <c r="J111"/>
  <c r="H110"/>
  <c r="I110"/>
  <c r="K110" s="1"/>
  <c r="G102"/>
  <c r="H103"/>
  <c r="H102" s="1"/>
  <c r="H101" s="1"/>
  <c r="I103"/>
  <c r="G98"/>
  <c r="H99"/>
  <c r="H98" s="1"/>
  <c r="I99"/>
  <c r="K99" s="1"/>
  <c r="G95"/>
  <c r="H96"/>
  <c r="H95" s="1"/>
  <c r="I96"/>
  <c r="H90"/>
  <c r="H89" s="1"/>
  <c r="I90"/>
  <c r="G89"/>
  <c r="G56"/>
  <c r="H81"/>
  <c r="I81"/>
  <c r="K81" s="1"/>
  <c r="H69"/>
  <c r="I69"/>
  <c r="K69" s="1"/>
  <c r="H62"/>
  <c r="I62"/>
  <c r="K62" s="1"/>
  <c r="H57"/>
  <c r="I57"/>
  <c r="K57" s="1"/>
  <c r="H56"/>
  <c r="H53"/>
  <c r="I53"/>
  <c r="K53" s="1"/>
  <c r="H51"/>
  <c r="I51"/>
  <c r="K51" s="1"/>
  <c r="H47"/>
  <c r="I47"/>
  <c r="K47" s="1"/>
  <c r="H16"/>
  <c r="I16"/>
  <c r="G14"/>
  <c r="H14"/>
  <c r="I14"/>
  <c r="G20"/>
  <c r="G19" s="1"/>
  <c r="H20"/>
  <c r="H19" s="1"/>
  <c r="I20"/>
  <c r="K20" s="1"/>
  <c r="G22"/>
  <c r="H23"/>
  <c r="H22" s="1"/>
  <c r="I23"/>
  <c r="H28"/>
  <c r="I28"/>
  <c r="K28" s="1"/>
  <c r="H26"/>
  <c r="I26"/>
  <c r="K26" s="1"/>
  <c r="G31"/>
  <c r="H32"/>
  <c r="H31" s="1"/>
  <c r="I32"/>
  <c r="G36"/>
  <c r="H36"/>
  <c r="I36"/>
  <c r="J15"/>
  <c r="J17"/>
  <c r="J18"/>
  <c r="J21"/>
  <c r="J24"/>
  <c r="J27"/>
  <c r="J29"/>
  <c r="J30"/>
  <c r="J33"/>
  <c r="J34"/>
  <c r="J38"/>
  <c r="J39"/>
  <c r="J40"/>
  <c r="J41"/>
  <c r="K36" l="1"/>
  <c r="H151" i="7"/>
  <c r="K16" i="3"/>
  <c r="K23"/>
  <c r="I31"/>
  <c r="K31" s="1"/>
  <c r="K32"/>
  <c r="I89"/>
  <c r="K89" s="1"/>
  <c r="K90"/>
  <c r="G150" i="7"/>
  <c r="H150" s="1"/>
  <c r="I98" i="3"/>
  <c r="K98" s="1"/>
  <c r="I102"/>
  <c r="K103"/>
  <c r="I95"/>
  <c r="K95" s="1"/>
  <c r="K96"/>
  <c r="K14"/>
  <c r="I56"/>
  <c r="K56" s="1"/>
  <c r="H46"/>
  <c r="H45" s="1"/>
  <c r="H44" s="1"/>
  <c r="I13"/>
  <c r="J28"/>
  <c r="H13"/>
  <c r="J110"/>
  <c r="J20"/>
  <c r="J14"/>
  <c r="I25"/>
  <c r="G13"/>
  <c r="J90"/>
  <c r="J16"/>
  <c r="J81"/>
  <c r="J51"/>
  <c r="J47"/>
  <c r="J23"/>
  <c r="G25"/>
  <c r="J103"/>
  <c r="J99"/>
  <c r="J95"/>
  <c r="J69"/>
  <c r="I22"/>
  <c r="K22" s="1"/>
  <c r="I19"/>
  <c r="K19" s="1"/>
  <c r="J96"/>
  <c r="J62"/>
  <c r="J57"/>
  <c r="J53"/>
  <c r="G189" i="7"/>
  <c r="H189" s="1"/>
  <c r="G174"/>
  <c r="H174" s="1"/>
  <c r="G46" i="3"/>
  <c r="G45" s="1"/>
  <c r="I46"/>
  <c r="J36"/>
  <c r="H25"/>
  <c r="J32"/>
  <c r="J26"/>
  <c r="J35"/>
  <c r="J37"/>
  <c r="G12" l="1"/>
  <c r="G11" s="1"/>
  <c r="K25"/>
  <c r="K46"/>
  <c r="J89"/>
  <c r="J56"/>
  <c r="J31"/>
  <c r="G41" i="7"/>
  <c r="J98" i="3"/>
  <c r="K13"/>
  <c r="I12"/>
  <c r="K12" s="1"/>
  <c r="K101"/>
  <c r="K102"/>
  <c r="J13"/>
  <c r="J25"/>
  <c r="J22"/>
  <c r="H12"/>
  <c r="H11" s="1"/>
  <c r="J19"/>
  <c r="I45"/>
  <c r="K45" s="1"/>
  <c r="J46"/>
  <c r="J102"/>
  <c r="H41" i="7" l="1"/>
  <c r="J101" i="3"/>
  <c r="J12"/>
  <c r="I44"/>
  <c r="K44" s="1"/>
  <c r="J45"/>
  <c r="I11"/>
  <c r="K11" s="1"/>
  <c r="H38" i="7" l="1"/>
  <c r="J11" i="3"/>
  <c r="J44"/>
  <c r="F13" i="5"/>
  <c r="F14"/>
  <c r="F15"/>
  <c r="G36" i="7" l="1"/>
  <c r="H36" s="1"/>
  <c r="H37"/>
  <c r="F13" i="8"/>
  <c r="F15"/>
  <c r="F17"/>
  <c r="F18"/>
  <c r="F20"/>
  <c r="D19"/>
  <c r="F21"/>
  <c r="F22"/>
  <c r="F24"/>
  <c r="F33"/>
  <c r="F35"/>
  <c r="F37"/>
  <c r="F38"/>
  <c r="F40"/>
  <c r="F41"/>
  <c r="F42"/>
  <c r="F44"/>
  <c r="J22" i="10" l="1"/>
  <c r="J21"/>
  <c r="I9"/>
  <c r="J14"/>
  <c r="J13"/>
  <c r="G282" i="7" l="1"/>
  <c r="H282" s="1"/>
  <c r="G281" l="1"/>
  <c r="H281" s="1"/>
  <c r="G287"/>
  <c r="H287" s="1"/>
  <c r="F200"/>
  <c r="F199" s="1"/>
  <c r="G200"/>
  <c r="H200" s="1"/>
  <c r="F10"/>
  <c r="F287"/>
  <c r="F286" s="1"/>
  <c r="G280" l="1"/>
  <c r="H280" s="1"/>
  <c r="G286"/>
  <c r="H286" s="1"/>
  <c r="F158"/>
  <c r="H11"/>
  <c r="G199"/>
  <c r="H199" s="1"/>
  <c r="E23" i="8"/>
  <c r="D23"/>
  <c r="C23"/>
  <c r="E19"/>
  <c r="C19"/>
  <c r="G19" s="1"/>
  <c r="E16"/>
  <c r="D16"/>
  <c r="C16"/>
  <c r="E14"/>
  <c r="D14"/>
  <c r="C14"/>
  <c r="E12"/>
  <c r="D12"/>
  <c r="C12"/>
  <c r="C39"/>
  <c r="C36"/>
  <c r="C32"/>
  <c r="C34"/>
  <c r="C43"/>
  <c r="G23" l="1"/>
  <c r="G14"/>
  <c r="G158" i="7"/>
  <c r="H158" s="1"/>
  <c r="G16" i="8"/>
  <c r="G12"/>
  <c r="F14"/>
  <c r="F16"/>
  <c r="F12"/>
  <c r="F19"/>
  <c r="G10" i="7"/>
  <c r="F23" i="8"/>
  <c r="E11"/>
  <c r="D11"/>
  <c r="C11"/>
  <c r="C31"/>
  <c r="E43"/>
  <c r="E39"/>
  <c r="F39" s="1"/>
  <c r="E36"/>
  <c r="E34"/>
  <c r="G34" s="1"/>
  <c r="E32"/>
  <c r="H10" i="7" l="1"/>
  <c r="G9"/>
  <c r="F32" i="8"/>
  <c r="G32"/>
  <c r="F36"/>
  <c r="G36"/>
  <c r="G11"/>
  <c r="F43"/>
  <c r="G43"/>
  <c r="G39"/>
  <c r="F11"/>
  <c r="F34"/>
  <c r="E31"/>
  <c r="F31" s="1"/>
  <c r="D32"/>
  <c r="D34"/>
  <c r="D36"/>
  <c r="D39"/>
  <c r="D43"/>
  <c r="E12" i="5"/>
  <c r="D12"/>
  <c r="C12"/>
  <c r="C11" s="1"/>
  <c r="G31" i="8" l="1"/>
  <c r="E11" i="5"/>
  <c r="G11" s="1"/>
  <c r="G12"/>
  <c r="D11"/>
  <c r="F12"/>
  <c r="F9" i="7"/>
  <c r="D31" i="8"/>
  <c r="F11" i="5" l="1"/>
  <c r="I23" i="10"/>
  <c r="H23"/>
  <c r="G23"/>
  <c r="F23"/>
  <c r="I12"/>
  <c r="H12"/>
  <c r="G12"/>
  <c r="H9"/>
  <c r="G9"/>
  <c r="K9" s="1"/>
  <c r="K12" l="1"/>
  <c r="K23"/>
  <c r="J12"/>
  <c r="J23"/>
  <c r="H15"/>
  <c r="H24" s="1"/>
  <c r="G15"/>
  <c r="G24" s="1"/>
  <c r="F24"/>
  <c r="H9" i="7"/>
  <c r="J9" i="10"/>
  <c r="I15"/>
  <c r="K15" l="1"/>
  <c r="I24"/>
  <c r="J15"/>
  <c r="K24" l="1"/>
  <c r="J24"/>
  <c r="H77" i="7"/>
</calcChain>
</file>

<file path=xl/sharedStrings.xml><?xml version="1.0" encoding="utf-8"?>
<sst xmlns="http://schemas.openxmlformats.org/spreadsheetml/2006/main" count="585" uniqueCount="269">
  <si>
    <t>PRIHODI UKUPNO</t>
  </si>
  <si>
    <t>RASHODI UKUPNO</t>
  </si>
  <si>
    <t>NETO FINANCIRANJE</t>
  </si>
  <si>
    <t>Razred</t>
  </si>
  <si>
    <t>Skupina</t>
  </si>
  <si>
    <t>Prihodi poslovanja</t>
  </si>
  <si>
    <t>Rashodi poslovanja</t>
  </si>
  <si>
    <t>Rashodi za zaposlene</t>
  </si>
  <si>
    <t>Rashodi za nabavu nefinancijske imovine</t>
  </si>
  <si>
    <t>UKUPNI RASHODI</t>
  </si>
  <si>
    <t>Primici od financijske imovine i zaduživanja</t>
  </si>
  <si>
    <t>Izdaci za financijsku imovinu i otplate zajmova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</si>
  <si>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</si>
  <si>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</si>
  <si>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</si>
  <si>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</si>
  <si>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</si>
  <si>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</si>
  <si>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</si>
  <si>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</si>
  <si>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</si>
  <si>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</si>
  <si>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</si>
  <si>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</si>
  <si>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</si>
  <si>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</si>
  <si>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</si>
  <si>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</si>
  <si>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</si>
  <si>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</si>
  <si>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Brojčana oznaka i naziv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</si>
  <si>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</si>
  <si>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</si>
  <si>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</si>
  <si>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</si>
  <si>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</si>
  <si>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</si>
  <si>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</si>
  <si>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</si>
  <si>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</si>
  <si>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</si>
  <si>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</si>
  <si>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RAZLIKA - VIŠAK / MANJAK</t>
  </si>
  <si>
    <t>VIŠAK / MANJAK + NETO FINANCIRANJE</t>
  </si>
  <si>
    <t>Prihodi od upravnih i administrativnih pristojbi, pristojbi po posebnim propisima i naknada</t>
  </si>
  <si>
    <t>Prihodi od imovine</t>
  </si>
  <si>
    <t>Naknade građanima i kućanstvima na temelju osiguranja i druge naknade</t>
  </si>
  <si>
    <t>Rashodi za dodatna ulaganja na nefinancijskoj imovini</t>
  </si>
  <si>
    <t>Financijski rashodi</t>
  </si>
  <si>
    <t>Ostali rashodi</t>
  </si>
  <si>
    <t>09 Obrazovanje</t>
  </si>
  <si>
    <t>091 Predškolsko i osnovnoškolsko obrazovanje</t>
  </si>
  <si>
    <t>096 Dodatne usluge u obrazovanju</t>
  </si>
  <si>
    <t>098 Usluge u obrazovanju koje nisu drugdje svrstane</t>
  </si>
  <si>
    <r>
      <t xml:space="preserve">  </t>
    </r>
    <r>
      <rPr>
        <sz val="10"/>
        <rFont val="Arial"/>
        <family val="2"/>
      </rPr>
      <t>32 Vlastiti prihodi</t>
    </r>
  </si>
  <si>
    <t>44 Decentralizirana sredtva</t>
  </si>
  <si>
    <t>5  Pomoći</t>
  </si>
  <si>
    <t>56 Fondovi EU</t>
  </si>
  <si>
    <t>52 Ostale pomoći</t>
  </si>
  <si>
    <t>58 Ostale pomoći-proračunski korisnici</t>
  </si>
  <si>
    <t>PROGRAM 1206</t>
  </si>
  <si>
    <t>EU projekti UO za obrazovanje, kulutru i sport</t>
  </si>
  <si>
    <t>Tekući projekt T120602</t>
  </si>
  <si>
    <t>Europski socijalni fond-Projekt ZMS-pomoćnik u nastavi</t>
  </si>
  <si>
    <t>Izvor financiranja 1.1.1</t>
  </si>
  <si>
    <t>Opći prihodi i primici</t>
  </si>
  <si>
    <t>Izvor financiranja 5.6.1</t>
  </si>
  <si>
    <t xml:space="preserve"> Fondovi EU</t>
  </si>
  <si>
    <t>PROGRAM 1207</t>
  </si>
  <si>
    <t>Zakonski standardi ustanova u obrazovanju</t>
  </si>
  <si>
    <t>Aktivnost A120701</t>
  </si>
  <si>
    <t>Osiguravanje uvjeta rada za redovno poslovanje osnovne škole</t>
  </si>
  <si>
    <t>Izvor financiranja 4.4.1</t>
  </si>
  <si>
    <t xml:space="preserve"> Financijski rashodi</t>
  </si>
  <si>
    <t>Decentralizirana sredstva</t>
  </si>
  <si>
    <t>Izvor financiranja 5.8.1</t>
  </si>
  <si>
    <t>Aktivnost A120702</t>
  </si>
  <si>
    <t>Investicijska ulaganja u osnovne škole</t>
  </si>
  <si>
    <t>Kapitalni projekt K120703</t>
  </si>
  <si>
    <t>Kapitalna ulaganja u osnovne škole</t>
  </si>
  <si>
    <t>PROGRAM 1208</t>
  </si>
  <si>
    <t>Program ustanova u obrazovanju iznad standarda</t>
  </si>
  <si>
    <t>Aktivnost 120801</t>
  </si>
  <si>
    <t>Poticanje demografskog razvitka</t>
  </si>
  <si>
    <t>Aktivnost A120803</t>
  </si>
  <si>
    <t>Natjecanja iz znanja učenika</t>
  </si>
  <si>
    <t>Aktivnost A120804</t>
  </si>
  <si>
    <t>Financiranje školskih projekata</t>
  </si>
  <si>
    <t>Izvor 1.1.1</t>
  </si>
  <si>
    <t>Aktivnost A120808</t>
  </si>
  <si>
    <t>Nabava udžbenika za učenike osnovnih škola</t>
  </si>
  <si>
    <t>Izvor 5.8.1</t>
  </si>
  <si>
    <t>Aktivnost A120809</t>
  </si>
  <si>
    <t>Aktivnost A120810</t>
  </si>
  <si>
    <t>Aktivnost A120811</t>
  </si>
  <si>
    <t>Ostale pomoći proračunski korisnici</t>
  </si>
  <si>
    <t>Programi školskog kurikuluma</t>
  </si>
  <si>
    <t>Aktivnost A120818</t>
  </si>
  <si>
    <t>Ostale aktivnosti osnovnih škola</t>
  </si>
  <si>
    <t>Izvor financiranja 4.3.1</t>
  </si>
  <si>
    <t>Prihodi za posebne namjene proračunski korisnici</t>
  </si>
  <si>
    <t>Izvor financiranja 6.2.1</t>
  </si>
  <si>
    <t>Donacije-proračunski korisnici</t>
  </si>
  <si>
    <t>Dodatne djelatnosti osnovnih škola</t>
  </si>
  <si>
    <t>Izvor financiranja 3.2.1</t>
  </si>
  <si>
    <t>Vlastiti prihodi- proračunski korisnici</t>
  </si>
  <si>
    <t>Organizacija prehrane u osnovnim školama</t>
  </si>
  <si>
    <t>Opskrba školskih ustanova higijenskim potrepštinama za učenice osnovnih škola</t>
  </si>
  <si>
    <t>Izvor financiranja 5.2.1</t>
  </si>
  <si>
    <t>43 Prihodi za posebne namjene-proračunski korisnici</t>
  </si>
  <si>
    <t>6 Donacije</t>
  </si>
  <si>
    <t>62 Donacije-proračunski korisnici</t>
  </si>
  <si>
    <t>Školska shema voća i mlijeka</t>
  </si>
  <si>
    <t>Tekući projekt T120708</t>
  </si>
  <si>
    <t>Ostale pomoći</t>
  </si>
  <si>
    <t>Fondovi EU</t>
  </si>
  <si>
    <t>Aktivnost A120819</t>
  </si>
  <si>
    <t>5.8.1</t>
  </si>
  <si>
    <t xml:space="preserve">Izvor </t>
  </si>
  <si>
    <t>Indeks                                5/2*100</t>
  </si>
  <si>
    <t xml:space="preserve"> RAČUN PRIHODA I RASHODA </t>
  </si>
  <si>
    <t xml:space="preserve"> IZVJEŠTAJ O PRIHODIMA  PREMA IZVORIMA FINANCIRANJA</t>
  </si>
  <si>
    <t>IZVJEŠTAJ O RASHODIMA PREMA IZVORIMA FINANCIRANJA</t>
  </si>
  <si>
    <t>IZVJEŠTAJ O RASHODIMA PREMA FUNKCIJSKOJ KLASIFIKACIJI</t>
  </si>
  <si>
    <t>II.POSEBNI DIO</t>
  </si>
  <si>
    <t xml:space="preserve"> IZVJEŠTAJ PO PROGRAMSKOJ  KLASIFIKACIJI</t>
  </si>
  <si>
    <t>Pomoći proračunskim korisnicima iz proračuna koji im nije nadležan</t>
  </si>
  <si>
    <t>Prihodi od financijske imovine</t>
  </si>
  <si>
    <t>Kamate na oročena sredstva i depozite po viđenju</t>
  </si>
  <si>
    <t>Prihodi po posebnim propisima</t>
  </si>
  <si>
    <t>Ostali nespomenuti prihodi</t>
  </si>
  <si>
    <t>INDEKS              5/2*100</t>
  </si>
  <si>
    <t>INDEKS                  5/2*100</t>
  </si>
  <si>
    <t>INDEKS                                5/2*100</t>
  </si>
  <si>
    <t>Prihodi od prodaje proizvoda i roba te pruženih usluga</t>
  </si>
  <si>
    <t>Prihodi od pruženih usluga</t>
  </si>
  <si>
    <t>BROJČANA OZNAKA I NAZIV</t>
  </si>
  <si>
    <t>UKUPNI PRIHODI</t>
  </si>
  <si>
    <t>Pomoći od izvanproračunskih korisnika</t>
  </si>
  <si>
    <t>Tekuće pomoći od izvanproračunskih korisnika</t>
  </si>
  <si>
    <t>Tekuće pomoći proračunskim korisnicima iz proračuna koji im nije nadležan</t>
  </si>
  <si>
    <t>Kapitalne pomoći proračunskim korisnicima iz proračuna koji im nije nadležan</t>
  </si>
  <si>
    <t>Donacije od pravnih i fizičkih ososba izvan općeg proračuna i povrat donacija po protestiranim jamstvima</t>
  </si>
  <si>
    <t>Tekuće donacije</t>
  </si>
  <si>
    <t>Prihodi od nadležnog proračuna i od HZZo-a temeljem ugovornih obveza</t>
  </si>
  <si>
    <t>Prihodi od nadležnog proračunaza financiranjeredovne djelatnosti proračunskih korisnika</t>
  </si>
  <si>
    <t>Prihodi od nadležnog proračuna za financiranje rashoda poslovanja</t>
  </si>
  <si>
    <t>Plaće (Bruto)</t>
  </si>
  <si>
    <t>Plaće za redovan rad</t>
  </si>
  <si>
    <t>Plaće za prekovremeni rad</t>
  </si>
  <si>
    <t>Ostali rashodi za zaposlene</t>
  </si>
  <si>
    <t>Doprinosi na plaće</t>
  </si>
  <si>
    <t>Dop.za obvezno zdravstv.osig</t>
  </si>
  <si>
    <t>Dop.za obvezno osig.u.sl.nezaposl.</t>
  </si>
  <si>
    <t>Naknade troškova zaposlenima</t>
  </si>
  <si>
    <t>Službena putovanja</t>
  </si>
  <si>
    <t>Stručna usavršavanja</t>
  </si>
  <si>
    <t>Ostale naknade zaposlenima</t>
  </si>
  <si>
    <t>Rashodi za materijal i energiju</t>
  </si>
  <si>
    <t>Uredski materijal</t>
  </si>
  <si>
    <t>Materijal i sirovine</t>
  </si>
  <si>
    <t>Energija</t>
  </si>
  <si>
    <t>Materijal i dijelovi za tekuće i investicijsko održavanje</t>
  </si>
  <si>
    <t>Sitni inventar</t>
  </si>
  <si>
    <t>Službena, radna i zaštitna odjeća i obuća</t>
  </si>
  <si>
    <t>Rashodi za usluge</t>
  </si>
  <si>
    <t>Usluge telefona,pošte</t>
  </si>
  <si>
    <t>Usluge tekućeg i investicijskog održavanja</t>
  </si>
  <si>
    <t>Komunalne usluge</t>
  </si>
  <si>
    <t>Zakupnine i najamnine</t>
  </si>
  <si>
    <t>Zdravstvene usluge</t>
  </si>
  <si>
    <t>Intelektualne usluge</t>
  </si>
  <si>
    <t>Računalne usluge</t>
  </si>
  <si>
    <t>Ostale usluge</t>
  </si>
  <si>
    <t>Ostali nespomenuti rashodi poslovanja</t>
  </si>
  <si>
    <t>Naknade za rad pred. i izvr. tijela, povjer. i sl.</t>
  </si>
  <si>
    <t>Premije osiguranja</t>
  </si>
  <si>
    <t>Reprezentacija</t>
  </si>
  <si>
    <t>Članarine</t>
  </si>
  <si>
    <t>Pristojbe i naknade</t>
  </si>
  <si>
    <t>Troškovi sudskih postupaka</t>
  </si>
  <si>
    <t>Bankarske usluge i usluge platnog prometa</t>
  </si>
  <si>
    <t>Negativne tečajne razlike i valutna klauzula</t>
  </si>
  <si>
    <t>Zatezne kamate</t>
  </si>
  <si>
    <t>Ostali nespomenuti financijski rashodi</t>
  </si>
  <si>
    <t>Tekuće donacije u naravi</t>
  </si>
  <si>
    <t>Oprema</t>
  </si>
  <si>
    <t>Komunikacijska oprema</t>
  </si>
  <si>
    <t>Oprema za održavanje i zaštitu</t>
  </si>
  <si>
    <t>Instrumenti, uređaji i strojevi</t>
  </si>
  <si>
    <t>Sportska i glazbena oprema</t>
  </si>
  <si>
    <t>Uređaji, strojevi i oprema za ostale namjene</t>
  </si>
  <si>
    <t>Knjige, umjetnička djela i ostale izložbene vrijednosti</t>
  </si>
  <si>
    <t>Knjige</t>
  </si>
  <si>
    <t>INDEKS                                   5/2*100</t>
  </si>
  <si>
    <t>Prihodi od prodaje proizv. i robe te pruž. usluga,prihodi od donacija te povrati po protestiranim jamstvima</t>
  </si>
  <si>
    <t>Kapitalne donacije</t>
  </si>
  <si>
    <t>Prihodi od nadležnog proračuna za nabavu nefinancijske imovine</t>
  </si>
  <si>
    <t>Ostali financijski rashodi</t>
  </si>
  <si>
    <t>Naknade građanima i kućanstvima u naravi</t>
  </si>
  <si>
    <t>Ostale naknade građanima i kućanstvima iz proračuna</t>
  </si>
  <si>
    <t>Plaće za posebne uvjete rada</t>
  </si>
  <si>
    <t>IZVJEŠTAJ O PRIHODIMA I RASHODIMA PREMA EKONOMSKOJ KLASIFIKACIJI</t>
  </si>
  <si>
    <t>Plaće(bruto)</t>
  </si>
  <si>
    <t>Doprinosi za obvezno zdravstveno osiguranje</t>
  </si>
  <si>
    <t>Naknade za prijevoz, za rad na terenu i za odvojen život</t>
  </si>
  <si>
    <t>Korisnik K003</t>
  </si>
  <si>
    <t>Stručno usavršavanje zaposlenika</t>
  </si>
  <si>
    <t xml:space="preserve">Rashodi za materijal </t>
  </si>
  <si>
    <t>Uredski materijal i ostali materijalni rashodi</t>
  </si>
  <si>
    <t>Sitni inventar i auto gume</t>
  </si>
  <si>
    <t>Uredska oprema i namještaj</t>
  </si>
  <si>
    <t>Usluge telefona, pošte i prijevoza</t>
  </si>
  <si>
    <t>Usluge promidžbe i informiranja</t>
  </si>
  <si>
    <t>Zdravstvene i veterinarske usluge</t>
  </si>
  <si>
    <t>Intelektualne i osobne usluge</t>
  </si>
  <si>
    <t>Članarine i norme</t>
  </si>
  <si>
    <t>Stručno usavršavanje zaopslenika</t>
  </si>
  <si>
    <t>Naknade troškova osobama izvan radnog odnosa</t>
  </si>
  <si>
    <t>Naknade građanima  i kućanstvima iz proračuna</t>
  </si>
  <si>
    <t>Postrojenja i oprema</t>
  </si>
  <si>
    <t>Izvor financiranja 5.8.2</t>
  </si>
  <si>
    <t>Ostale pomoći proračunski korisnici-prenesena sredtva</t>
  </si>
  <si>
    <t>Dodatna ulaganja na građevinskim objektima</t>
  </si>
  <si>
    <t>Naknade građanima  i kućanstvima u naravi</t>
  </si>
  <si>
    <t>Naknade za prijevoz, za rad na terenu i odvojeni život</t>
  </si>
  <si>
    <t>INDEKS                  5/4*100</t>
  </si>
  <si>
    <t>Rashodi za dodatna ulaganja na financijskoj imovini</t>
  </si>
  <si>
    <t>Izvor financiranja 6.2.2</t>
  </si>
  <si>
    <t>Donacije-proračunski korisnici-prenesena sredstva</t>
  </si>
  <si>
    <t>Izvor financiranja 3.2.2</t>
  </si>
  <si>
    <t>Vlastiti prihodi proračunski korisnici-prenesena sredstva</t>
  </si>
  <si>
    <t>44 Decentralizirana sredstva</t>
  </si>
  <si>
    <t>Osnovna škola Trpanj</t>
  </si>
  <si>
    <t>OSNOVNA ŠKOLA TRPANJ</t>
  </si>
  <si>
    <t>INDEKS          5/3*100</t>
  </si>
  <si>
    <t>INDEKS                                   5/3*100</t>
  </si>
  <si>
    <t>INDEKS                                5/3*100</t>
  </si>
  <si>
    <t xml:space="preserve">INDEKS            5/3*100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</si>
  <si>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</si>
  <si>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Manjak prihoda</t>
  </si>
  <si>
    <t>ostali nespomenuti rashodi poslovanja</t>
  </si>
  <si>
    <t>INDEKS                   4/2*100</t>
  </si>
  <si>
    <t>Višak manjak prihoda</t>
  </si>
  <si>
    <t>IZVORNI PLAN ILI REBALANS 2025.</t>
  </si>
  <si>
    <t>TEKUĆI PLAN 2025.</t>
  </si>
  <si>
    <t>OSTVARENJE/IZVRŠENJE  1.-6.2025.</t>
  </si>
  <si>
    <t>IZVORNI PLAN ILI REBALANS 2025.*</t>
  </si>
  <si>
    <t>TEKUĆI PLAN 2025.*</t>
  </si>
  <si>
    <t>Izvorni plan ili rebalans plana 2025.</t>
  </si>
  <si>
    <t>Tekući plan 2025.</t>
  </si>
  <si>
    <t>Postrojenje i oprema</t>
  </si>
  <si>
    <t>PRENESENI VIŠAK/MANJAK IZ PRETHODNE GODINE</t>
  </si>
  <si>
    <t>PRIJENOS VIŠKA/MANJKA U SLJEDEĆE RAZDOBLJE</t>
  </si>
  <si>
    <t>OSTVARENJE/IZVRŠENJE  1.-12.2024.</t>
  </si>
  <si>
    <t>OSTVARENJE/IZVRŠENJE  1.-12.2025.</t>
  </si>
  <si>
    <t>IZVJEŠTAJ O IZVRŠENJU FINANCIJSKOG PLANA PRORAČUNSKOG KORISNIKA JEDINICE LOKALNE I PODRUČNE (REGIONALNE) SAMOUPRAVE 
ZA 1-12 2024. GODINU</t>
  </si>
  <si>
    <t xml:space="preserve">OSTVARENJE/IZVRŠENJE 
1.-12.2024. </t>
  </si>
  <si>
    <t xml:space="preserve">OSTVARENJE/IZVRŠENJE 
1.-12.2025. </t>
  </si>
  <si>
    <t>Izvršenje 1-12 2025.</t>
  </si>
  <si>
    <t>Izvršenje 1-12 2024.</t>
  </si>
  <si>
    <t>Ostale pomoći DNŽ</t>
  </si>
  <si>
    <t>Vlastiti izvori</t>
  </si>
  <si>
    <t>Rezultat poslovanja</t>
  </si>
  <si>
    <t>Rezultat višak manjak</t>
  </si>
  <si>
    <t>Višak prihoda i primitaka</t>
  </si>
  <si>
    <t>Rezultat višak - manjak</t>
  </si>
  <si>
    <t>Manjak prihoda i primitaka</t>
  </si>
  <si>
    <t>Indeks                                5/3*100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</si>
</sst>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2"/>
      <name val="Arial"/>
      <family val="2"/>
      <charset val="238"/>
    </font>
    <font>
      <sz val="11"/>
      <color theme="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2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0" fontId="1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/>
    <xf numFmtId="0" fontId="20" fillId="2" borderId="3" xfId="0" quotePrefix="1" applyFont="1" applyFill="1" applyBorder="1" applyAlignment="1">
      <alignment horizontal="left" vertical="center"/>
    </xf>
    <xf numFmtId="0" fontId="20" fillId="2" borderId="3" xfId="0" quotePrefix="1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20" fillId="2" borderId="3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horizontal="left" vertical="center" wrapText="1"/>
    </xf>
    <xf numFmtId="3" fontId="6" fillId="5" borderId="3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3" fontId="3" fillId="5" borderId="4" xfId="0" applyNumberFormat="1" applyFont="1" applyFill="1" applyBorder="1" applyAlignment="1">
      <alignment horizontal="right"/>
    </xf>
    <xf numFmtId="3" fontId="3" fillId="5" borderId="3" xfId="0" applyNumberFormat="1" applyFont="1" applyFill="1" applyBorder="1" applyAlignment="1">
      <alignment horizontal="right"/>
    </xf>
    <xf numFmtId="0" fontId="9" fillId="6" borderId="3" xfId="0" applyFont="1" applyFill="1" applyBorder="1" applyAlignment="1">
      <alignment horizontal="left" vertical="center" wrapText="1"/>
    </xf>
    <xf numFmtId="3" fontId="6" fillId="6" borderId="3" xfId="0" applyNumberFormat="1" applyFont="1" applyFill="1" applyBorder="1" applyAlignment="1">
      <alignment horizontal="right"/>
    </xf>
    <xf numFmtId="0" fontId="21" fillId="5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3" fontId="6" fillId="7" borderId="4" xfId="0" applyNumberFormat="1" applyFont="1" applyFill="1" applyBorder="1" applyAlignment="1">
      <alignment horizontal="right"/>
    </xf>
    <xf numFmtId="3" fontId="6" fillId="7" borderId="3" xfId="0" applyNumberFormat="1" applyFont="1" applyFill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0" fontId="9" fillId="7" borderId="3" xfId="0" applyFont="1" applyFill="1" applyBorder="1" applyAlignment="1">
      <alignment vertical="center" wrapText="1"/>
    </xf>
    <xf numFmtId="0" fontId="21" fillId="3" borderId="3" xfId="0" quotePrefix="1" applyFont="1" applyFill="1" applyBorder="1" applyAlignment="1">
      <alignment horizontal="left" vertical="center" wrapText="1"/>
    </xf>
    <xf numFmtId="0" fontId="21" fillId="3" borderId="3" xfId="0" applyFont="1" applyFill="1" applyBorder="1" applyAlignment="1">
      <alignment vertical="center" wrapText="1"/>
    </xf>
    <xf numFmtId="0" fontId="20" fillId="5" borderId="3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3" fontId="9" fillId="2" borderId="0" xfId="0" applyNumberFormat="1" applyFont="1" applyFill="1" applyAlignment="1">
      <alignment horizontal="right" wrapText="1"/>
    </xf>
    <xf numFmtId="3" fontId="6" fillId="2" borderId="0" xfId="0" quotePrefix="1" applyNumberFormat="1" applyFont="1" applyFill="1" applyAlignment="1">
      <alignment horizontal="right"/>
    </xf>
    <xf numFmtId="0" fontId="6" fillId="0" borderId="0" xfId="0" quotePrefix="1" applyFont="1" applyAlignment="1">
      <alignment horizontal="left" wrapText="1"/>
    </xf>
    <xf numFmtId="0" fontId="6" fillId="0" borderId="0" xfId="0" quotePrefix="1" applyFont="1" applyAlignment="1">
      <alignment horizontal="center" wrapText="1"/>
    </xf>
    <xf numFmtId="0" fontId="6" fillId="0" borderId="0" xfId="0" quotePrefix="1" applyFont="1" applyAlignment="1">
      <alignment horizontal="left"/>
    </xf>
    <xf numFmtId="3" fontId="9" fillId="2" borderId="0" xfId="0" quotePrefix="1" applyNumberFormat="1" applyFont="1" applyFill="1" applyAlignment="1">
      <alignment horizontal="right"/>
    </xf>
    <xf numFmtId="0" fontId="17" fillId="0" borderId="0" xfId="0" applyFont="1" applyAlignment="1">
      <alignment wrapText="1"/>
    </xf>
    <xf numFmtId="0" fontId="9" fillId="0" borderId="0" xfId="0" quotePrefix="1" applyFont="1" applyAlignment="1">
      <alignment horizontal="left" wrapText="1"/>
    </xf>
    <xf numFmtId="0" fontId="9" fillId="0" borderId="0" xfId="0" quotePrefix="1" applyFont="1" applyAlignment="1">
      <alignment horizontal="center" wrapText="1"/>
    </xf>
    <xf numFmtId="0" fontId="9" fillId="0" borderId="0" xfId="0" quotePrefix="1" applyFont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wrapText="1"/>
    </xf>
    <xf numFmtId="0" fontId="3" fillId="0" borderId="2" xfId="0" quotePrefix="1" applyFont="1" applyBorder="1" applyAlignment="1">
      <alignment horizontal="left" wrapText="1"/>
    </xf>
    <xf numFmtId="0" fontId="3" fillId="0" borderId="2" xfId="0" quotePrefix="1" applyFont="1" applyBorder="1" applyAlignment="1">
      <alignment horizontal="left"/>
    </xf>
    <xf numFmtId="0" fontId="0" fillId="6" borderId="0" xfId="0" applyFill="1"/>
    <xf numFmtId="0" fontId="0" fillId="5" borderId="0" xfId="0" applyFill="1"/>
    <xf numFmtId="3" fontId="3" fillId="2" borderId="3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3" fontId="3" fillId="4" borderId="4" xfId="0" applyNumberFormat="1" applyFont="1" applyFill="1" applyBorder="1" applyAlignment="1">
      <alignment horizontal="right"/>
    </xf>
    <xf numFmtId="3" fontId="3" fillId="4" borderId="3" xfId="0" applyNumberFormat="1" applyFont="1" applyFill="1" applyBorder="1" applyAlignment="1">
      <alignment horizontal="right"/>
    </xf>
    <xf numFmtId="0" fontId="7" fillId="5" borderId="3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7" fillId="4" borderId="3" xfId="0" quotePrefix="1" applyFont="1" applyFill="1" applyBorder="1" applyAlignment="1">
      <alignment horizontal="left" vertical="center"/>
    </xf>
    <xf numFmtId="0" fontId="20" fillId="4" borderId="3" xfId="0" quotePrefix="1" applyFont="1" applyFill="1" applyBorder="1" applyAlignment="1">
      <alignment horizontal="left" vertical="center"/>
    </xf>
    <xf numFmtId="0" fontId="7" fillId="5" borderId="3" xfId="0" quotePrefix="1" applyFont="1" applyFill="1" applyBorder="1" applyAlignment="1">
      <alignment horizontal="left" vertical="center"/>
    </xf>
    <xf numFmtId="0" fontId="20" fillId="5" borderId="3" xfId="0" quotePrefix="1" applyFont="1" applyFill="1" applyBorder="1" applyAlignment="1">
      <alignment horizontal="left" vertical="center"/>
    </xf>
    <xf numFmtId="0" fontId="20" fillId="5" borderId="3" xfId="0" quotePrefix="1" applyFont="1" applyFill="1" applyBorder="1" applyAlignment="1">
      <alignment horizontal="left" vertical="center" wrapText="1"/>
    </xf>
    <xf numFmtId="0" fontId="20" fillId="4" borderId="3" xfId="0" quotePrefix="1" applyFont="1" applyFill="1" applyBorder="1" applyAlignment="1">
      <alignment horizontal="left" vertical="center" wrapText="1"/>
    </xf>
    <xf numFmtId="0" fontId="6" fillId="2" borderId="1" xfId="0" quotePrefix="1" applyFont="1" applyFill="1" applyBorder="1" applyAlignment="1">
      <alignment horizontal="left" wrapText="1"/>
    </xf>
    <xf numFmtId="0" fontId="6" fillId="2" borderId="2" xfId="0" quotePrefix="1" applyFont="1" applyFill="1" applyBorder="1" applyAlignment="1">
      <alignment horizontal="left" wrapText="1"/>
    </xf>
    <xf numFmtId="0" fontId="6" fillId="2" borderId="2" xfId="0" quotePrefix="1" applyFont="1" applyFill="1" applyBorder="1" applyAlignment="1">
      <alignment horizontal="center" wrapText="1"/>
    </xf>
    <xf numFmtId="0" fontId="6" fillId="2" borderId="2" xfId="0" quotePrefix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0" fillId="0" borderId="3" xfId="0" applyBorder="1"/>
    <xf numFmtId="0" fontId="1" fillId="0" borderId="0" xfId="0" applyFont="1"/>
    <xf numFmtId="3" fontId="0" fillId="0" borderId="3" xfId="0" applyNumberFormat="1" applyBorder="1"/>
    <xf numFmtId="0" fontId="3" fillId="2" borderId="4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right"/>
    </xf>
    <xf numFmtId="0" fontId="6" fillId="5" borderId="4" xfId="0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center" wrapText="1"/>
    </xf>
    <xf numFmtId="3" fontId="3" fillId="2" borderId="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3" fontId="3" fillId="4" borderId="3" xfId="0" applyNumberFormat="1" applyFont="1" applyFill="1" applyBorder="1" applyAlignment="1">
      <alignment horizontal="left" wrapText="1"/>
    </xf>
    <xf numFmtId="3" fontId="3" fillId="5" borderId="3" xfId="0" applyNumberFormat="1" applyFont="1" applyFill="1" applyBorder="1" applyAlignment="1">
      <alignment horizontal="left" wrapText="1"/>
    </xf>
    <xf numFmtId="3" fontId="3" fillId="2" borderId="3" xfId="0" applyNumberFormat="1" applyFont="1" applyFill="1" applyBorder="1" applyAlignment="1">
      <alignment horizontal="left" wrapText="1"/>
    </xf>
    <xf numFmtId="3" fontId="6" fillId="5" borderId="3" xfId="0" applyNumberFormat="1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27" fillId="3" borderId="3" xfId="0" applyFont="1" applyFill="1" applyBorder="1" applyAlignment="1">
      <alignment horizontal="left" vertical="center" wrapText="1"/>
    </xf>
    <xf numFmtId="3" fontId="27" fillId="3" borderId="4" xfId="0" applyNumberFormat="1" applyFont="1" applyFill="1" applyBorder="1" applyAlignment="1">
      <alignment horizontal="right"/>
    </xf>
    <xf numFmtId="3" fontId="27" fillId="3" borderId="3" xfId="0" applyNumberFormat="1" applyFont="1" applyFill="1" applyBorder="1" applyAlignment="1">
      <alignment horizontal="right"/>
    </xf>
    <xf numFmtId="0" fontId="1" fillId="3" borderId="3" xfId="0" applyFont="1" applyFill="1" applyBorder="1"/>
    <xf numFmtId="0" fontId="0" fillId="4" borderId="3" xfId="0" applyFill="1" applyBorder="1"/>
    <xf numFmtId="0" fontId="0" fillId="5" borderId="3" xfId="0" applyFill="1" applyBorder="1"/>
    <xf numFmtId="3" fontId="6" fillId="2" borderId="3" xfId="0" applyNumberFormat="1" applyFont="1" applyFill="1" applyBorder="1" applyAlignment="1">
      <alignment horizontal="center" wrapText="1"/>
    </xf>
    <xf numFmtId="3" fontId="6" fillId="2" borderId="3" xfId="0" applyNumberFormat="1" applyFont="1" applyFill="1" applyBorder="1" applyAlignment="1">
      <alignment horizontal="center"/>
    </xf>
    <xf numFmtId="0" fontId="0" fillId="2" borderId="3" xfId="0" applyFill="1" applyBorder="1"/>
    <xf numFmtId="3" fontId="27" fillId="3" borderId="3" xfId="0" applyNumberFormat="1" applyFont="1" applyFill="1" applyBorder="1" applyAlignment="1">
      <alignment horizontal="left" wrapText="1"/>
    </xf>
    <xf numFmtId="3" fontId="6" fillId="7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vertical="center" wrapText="1"/>
    </xf>
    <xf numFmtId="0" fontId="9" fillId="7" borderId="3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vertical="center" wrapText="1"/>
    </xf>
    <xf numFmtId="0" fontId="21" fillId="2" borderId="3" xfId="0" quotePrefix="1" applyFont="1" applyFill="1" applyBorder="1" applyAlignment="1">
      <alignment horizontal="left" vertical="center"/>
    </xf>
    <xf numFmtId="0" fontId="21" fillId="2" borderId="3" xfId="0" quotePrefix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right"/>
    </xf>
    <xf numFmtId="0" fontId="3" fillId="7" borderId="3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3" fontId="0" fillId="4" borderId="3" xfId="0" applyNumberFormat="1" applyFill="1" applyBorder="1"/>
    <xf numFmtId="3" fontId="0" fillId="5" borderId="3" xfId="0" applyNumberFormat="1" applyFill="1" applyBorder="1"/>
    <xf numFmtId="0" fontId="3" fillId="5" borderId="3" xfId="0" applyFont="1" applyFill="1" applyBorder="1" applyAlignment="1">
      <alignment horizontal="right"/>
    </xf>
    <xf numFmtId="0" fontId="25" fillId="4" borderId="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9" fillId="4" borderId="3" xfId="0" quotePrefix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left" wrapText="1"/>
    </xf>
    <xf numFmtId="0" fontId="26" fillId="5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3" fontId="3" fillId="4" borderId="3" xfId="0" applyNumberFormat="1" applyFont="1" applyFill="1" applyBorder="1" applyAlignment="1">
      <alignment horizontal="left" vertical="center" wrapText="1"/>
    </xf>
    <xf numFmtId="3" fontId="6" fillId="7" borderId="3" xfId="0" applyNumberFormat="1" applyFont="1" applyFill="1" applyBorder="1" applyAlignment="1">
      <alignment horizontal="left" wrapText="1"/>
    </xf>
    <xf numFmtId="3" fontId="6" fillId="3" borderId="3" xfId="0" applyNumberFormat="1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3" fontId="1" fillId="3" borderId="3" xfId="0" applyNumberFormat="1" applyFont="1" applyFill="1" applyBorder="1"/>
    <xf numFmtId="0" fontId="0" fillId="5" borderId="1" xfId="0" applyFill="1" applyBorder="1"/>
    <xf numFmtId="0" fontId="0" fillId="0" borderId="1" xfId="0" applyBorder="1"/>
    <xf numFmtId="0" fontId="5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right" vertical="center" wrapText="1"/>
    </xf>
    <xf numFmtId="3" fontId="3" fillId="4" borderId="3" xfId="0" applyNumberFormat="1" applyFont="1" applyFill="1" applyBorder="1" applyAlignment="1">
      <alignment horizontal="right" vertical="center" wrapText="1"/>
    </xf>
    <xf numFmtId="3" fontId="25" fillId="4" borderId="3" xfId="0" applyNumberFormat="1" applyFont="1" applyFill="1" applyBorder="1" applyAlignment="1">
      <alignment horizontal="right" vertical="center" wrapText="1"/>
    </xf>
    <xf numFmtId="3" fontId="26" fillId="5" borderId="3" xfId="0" applyNumberFormat="1" applyFont="1" applyFill="1" applyBorder="1" applyAlignment="1">
      <alignment horizontal="right"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22" fillId="3" borderId="3" xfId="0" applyFont="1" applyFill="1" applyBorder="1" applyAlignment="1">
      <alignment horizontal="left" vertical="center" wrapText="1"/>
    </xf>
    <xf numFmtId="0" fontId="0" fillId="0" borderId="2" xfId="0" applyBorder="1"/>
    <xf numFmtId="0" fontId="3" fillId="4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4" xfId="0" applyFont="1" applyFill="1" applyBorder="1" applyAlignment="1">
      <alignment horizontal="left" vertical="center" wrapText="1" indent="1"/>
    </xf>
    <xf numFmtId="0" fontId="3" fillId="5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 indent="1"/>
    </xf>
    <xf numFmtId="0" fontId="3" fillId="5" borderId="5" xfId="0" applyFont="1" applyFill="1" applyBorder="1" applyAlignment="1">
      <alignment horizontal="left" vertical="center" wrapText="1" indent="1"/>
    </xf>
    <xf numFmtId="0" fontId="3" fillId="5" borderId="15" xfId="0" applyFont="1" applyFill="1" applyBorder="1" applyAlignment="1">
      <alignment horizontal="left" vertical="center" wrapText="1" indent="1"/>
    </xf>
    <xf numFmtId="0" fontId="3" fillId="4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 indent="1"/>
    </xf>
    <xf numFmtId="0" fontId="3" fillId="2" borderId="9" xfId="0" applyFont="1" applyFill="1" applyBorder="1" applyAlignment="1">
      <alignment horizontal="left" vertical="center" wrapText="1" indent="1"/>
    </xf>
    <xf numFmtId="0" fontId="3" fillId="2" borderId="10" xfId="0" applyFont="1" applyFill="1" applyBorder="1" applyAlignment="1">
      <alignment horizontal="left" vertical="center" wrapText="1" indent="1"/>
    </xf>
    <xf numFmtId="0" fontId="3" fillId="5" borderId="8" xfId="0" applyFont="1" applyFill="1" applyBorder="1" applyAlignment="1">
      <alignment horizontal="left" vertical="center" wrapText="1" indent="1"/>
    </xf>
    <xf numFmtId="0" fontId="3" fillId="5" borderId="9" xfId="0" applyFont="1" applyFill="1" applyBorder="1" applyAlignment="1">
      <alignment horizontal="left" vertical="center" wrapText="1" indent="1"/>
    </xf>
    <xf numFmtId="0" fontId="15" fillId="10" borderId="3" xfId="0" applyFont="1" applyFill="1" applyBorder="1" applyAlignment="1">
      <alignment horizontal="left" vertical="center" wrapText="1"/>
    </xf>
    <xf numFmtId="0" fontId="24" fillId="10" borderId="11" xfId="0" applyFont="1" applyFill="1" applyBorder="1" applyAlignment="1">
      <alignment horizontal="left" vertical="center" indent="1"/>
    </xf>
    <xf numFmtId="0" fontId="24" fillId="10" borderId="11" xfId="0" applyFont="1" applyFill="1" applyBorder="1" applyAlignment="1">
      <alignment horizontal="left" vertical="center" wrapText="1" indent="1"/>
    </xf>
    <xf numFmtId="0" fontId="24" fillId="10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0" fontId="6" fillId="4" borderId="3" xfId="0" applyFont="1" applyFill="1" applyBorder="1" applyAlignment="1">
      <alignment horizontal="left" vertical="center" wrapText="1"/>
    </xf>
    <xf numFmtId="0" fontId="24" fillId="4" borderId="3" xfId="0" applyFont="1" applyFill="1" applyBorder="1" applyAlignment="1">
      <alignment wrapText="1"/>
    </xf>
    <xf numFmtId="0" fontId="24" fillId="5" borderId="3" xfId="0" applyFont="1" applyFill="1" applyBorder="1" applyAlignment="1">
      <alignment wrapText="1"/>
    </xf>
    <xf numFmtId="0" fontId="24" fillId="0" borderId="3" xfId="0" applyFont="1" applyBorder="1" applyAlignment="1">
      <alignment wrapText="1"/>
    </xf>
    <xf numFmtId="0" fontId="27" fillId="3" borderId="3" xfId="0" applyFont="1" applyFill="1" applyBorder="1" applyAlignment="1">
      <alignment wrapText="1"/>
    </xf>
    <xf numFmtId="0" fontId="24" fillId="0" borderId="3" xfId="0" applyFont="1" applyBorder="1"/>
    <xf numFmtId="0" fontId="3" fillId="2" borderId="8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left" vertical="center" wrapText="1" indent="1"/>
    </xf>
    <xf numFmtId="0" fontId="3" fillId="2" borderId="13" xfId="0" applyFont="1" applyFill="1" applyBorder="1" applyAlignment="1">
      <alignment horizontal="left" vertical="center" wrapText="1" indent="1"/>
    </xf>
    <xf numFmtId="0" fontId="7" fillId="2" borderId="8" xfId="0" applyFont="1" applyFill="1" applyBorder="1" applyAlignment="1">
      <alignment horizontal="left" vertical="center" wrapText="1" indent="1"/>
    </xf>
    <xf numFmtId="0" fontId="7" fillId="2" borderId="9" xfId="0" applyFont="1" applyFill="1" applyBorder="1" applyAlignment="1">
      <alignment horizontal="left" vertical="center" wrapText="1" indent="1"/>
    </xf>
    <xf numFmtId="0" fontId="7" fillId="2" borderId="10" xfId="0" applyFont="1" applyFill="1" applyBorder="1" applyAlignment="1">
      <alignment horizontal="left" vertical="center" wrapText="1" indent="1"/>
    </xf>
    <xf numFmtId="0" fontId="7" fillId="5" borderId="8" xfId="0" applyFont="1" applyFill="1" applyBorder="1" applyAlignment="1">
      <alignment horizontal="left" vertical="center" wrapText="1" indent="1"/>
    </xf>
    <xf numFmtId="0" fontId="7" fillId="5" borderId="9" xfId="0" applyFont="1" applyFill="1" applyBorder="1" applyAlignment="1">
      <alignment horizontal="left" vertical="center" wrapText="1" indent="1"/>
    </xf>
    <xf numFmtId="0" fontId="7" fillId="5" borderId="10" xfId="0" applyFont="1" applyFill="1" applyBorder="1" applyAlignment="1">
      <alignment horizontal="left" vertical="center" wrapText="1" indent="1"/>
    </xf>
    <xf numFmtId="0" fontId="7" fillId="5" borderId="4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left" vertical="center" wrapText="1" indent="1"/>
    </xf>
    <xf numFmtId="0" fontId="3" fillId="2" borderId="14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15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 indent="1"/>
    </xf>
    <xf numFmtId="0" fontId="3" fillId="5" borderId="2" xfId="0" applyFont="1" applyFill="1" applyBorder="1" applyAlignment="1">
      <alignment horizontal="left" vertical="center" wrapText="1" indent="1"/>
    </xf>
    <xf numFmtId="0" fontId="3" fillId="5" borderId="4" xfId="0" applyFont="1" applyFill="1" applyBorder="1" applyAlignment="1">
      <alignment horizontal="left" vertical="center" wrapText="1" indent="1"/>
    </xf>
    <xf numFmtId="0" fontId="3" fillId="10" borderId="3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3" fillId="8" borderId="4" xfId="0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left" vertical="center" wrapText="1" indent="1"/>
    </xf>
    <xf numFmtId="0" fontId="3" fillId="8" borderId="10" xfId="0" applyFont="1" applyFill="1" applyBorder="1" applyAlignment="1">
      <alignment horizontal="left" vertical="center" wrapText="1" indent="1"/>
    </xf>
    <xf numFmtId="0" fontId="7" fillId="8" borderId="3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23" fillId="10" borderId="3" xfId="0" applyFont="1" applyFill="1" applyBorder="1" applyAlignment="1">
      <alignment horizontal="left" vertical="center" wrapText="1"/>
    </xf>
    <xf numFmtId="0" fontId="7" fillId="10" borderId="3" xfId="0" applyFont="1" applyFill="1" applyBorder="1" applyAlignment="1">
      <alignment vertical="center" wrapText="1"/>
    </xf>
    <xf numFmtId="0" fontId="22" fillId="8" borderId="1" xfId="0" applyFont="1" applyFill="1" applyBorder="1" applyAlignment="1">
      <alignment horizontal="left" vertical="center" wrapText="1" indent="1"/>
    </xf>
    <xf numFmtId="0" fontId="20" fillId="8" borderId="4" xfId="0" applyFont="1" applyFill="1" applyBorder="1" applyAlignment="1">
      <alignment vertical="center" wrapText="1"/>
    </xf>
    <xf numFmtId="0" fontId="21" fillId="10" borderId="3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 indent="1"/>
    </xf>
    <xf numFmtId="0" fontId="7" fillId="5" borderId="2" xfId="0" applyFont="1" applyFill="1" applyBorder="1" applyAlignment="1">
      <alignment horizontal="left" vertical="center" wrapText="1" indent="1"/>
    </xf>
    <xf numFmtId="0" fontId="7" fillId="5" borderId="4" xfId="0" applyFont="1" applyFill="1" applyBorder="1" applyAlignment="1">
      <alignment horizontal="left" vertical="center" wrapText="1" indent="1"/>
    </xf>
    <xf numFmtId="0" fontId="23" fillId="5" borderId="1" xfId="0" applyFont="1" applyFill="1" applyBorder="1" applyAlignment="1">
      <alignment horizontal="left" vertical="center" wrapText="1" indent="1"/>
    </xf>
    <xf numFmtId="0" fontId="23" fillId="5" borderId="2" xfId="0" applyFont="1" applyFill="1" applyBorder="1" applyAlignment="1">
      <alignment horizontal="left" vertical="center" wrapText="1" indent="1"/>
    </xf>
    <xf numFmtId="0" fontId="23" fillId="5" borderId="4" xfId="0" applyFont="1" applyFill="1" applyBorder="1" applyAlignment="1">
      <alignment horizontal="left" vertical="center" wrapText="1" indent="1"/>
    </xf>
    <xf numFmtId="0" fontId="23" fillId="2" borderId="1" xfId="0" applyFont="1" applyFill="1" applyBorder="1" applyAlignment="1">
      <alignment horizontal="left" vertical="center" wrapText="1" indent="1"/>
    </xf>
    <xf numFmtId="0" fontId="23" fillId="2" borderId="2" xfId="0" applyFont="1" applyFill="1" applyBorder="1" applyAlignment="1">
      <alignment horizontal="left" vertical="center" wrapText="1" indent="1"/>
    </xf>
    <xf numFmtId="0" fontId="23" fillId="2" borderId="4" xfId="0" applyFont="1" applyFill="1" applyBorder="1" applyAlignment="1">
      <alignment horizontal="left" vertical="center" wrapText="1" indent="1"/>
    </xf>
    <xf numFmtId="0" fontId="7" fillId="4" borderId="4" xfId="0" applyFont="1" applyFill="1" applyBorder="1" applyAlignment="1">
      <alignment vertical="center" wrapText="1"/>
    </xf>
    <xf numFmtId="0" fontId="3" fillId="8" borderId="8" xfId="0" applyFont="1" applyFill="1" applyBorder="1" applyAlignment="1">
      <alignment horizontal="left" vertical="center" wrapText="1" indent="1"/>
    </xf>
    <xf numFmtId="0" fontId="7" fillId="8" borderId="4" xfId="0" applyFont="1" applyFill="1" applyBorder="1" applyAlignment="1">
      <alignment vertical="center" wrapText="1"/>
    </xf>
    <xf numFmtId="0" fontId="3" fillId="10" borderId="1" xfId="0" applyFont="1" applyFill="1" applyBorder="1" applyAlignment="1">
      <alignment horizontal="left" vertical="center" wrapText="1" indent="1"/>
    </xf>
    <xf numFmtId="0" fontId="3" fillId="10" borderId="2" xfId="0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wrapText="1"/>
    </xf>
    <xf numFmtId="0" fontId="7" fillId="2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20" fillId="10" borderId="3" xfId="0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left" vertical="center" wrapText="1" indent="1"/>
    </xf>
    <xf numFmtId="0" fontId="23" fillId="4" borderId="2" xfId="0" applyFont="1" applyFill="1" applyBorder="1" applyAlignment="1">
      <alignment horizontal="left" vertical="center" wrapText="1" indent="1"/>
    </xf>
    <xf numFmtId="0" fontId="23" fillId="4" borderId="4" xfId="0" applyFont="1" applyFill="1" applyBorder="1" applyAlignment="1">
      <alignment horizontal="left" vertical="center" wrapText="1" indent="1"/>
    </xf>
    <xf numFmtId="0" fontId="20" fillId="4" borderId="3" xfId="0" applyFont="1" applyFill="1" applyBorder="1" applyAlignment="1">
      <alignment vertical="center" wrapText="1"/>
    </xf>
    <xf numFmtId="0" fontId="23" fillId="8" borderId="1" xfId="0" applyFont="1" applyFill="1" applyBorder="1" applyAlignment="1">
      <alignment horizontal="left" vertical="center" wrapText="1" indent="1"/>
    </xf>
    <xf numFmtId="0" fontId="23" fillId="8" borderId="2" xfId="0" applyFont="1" applyFill="1" applyBorder="1" applyAlignment="1">
      <alignment horizontal="left" vertical="center" wrapText="1" indent="1"/>
    </xf>
    <xf numFmtId="0" fontId="23" fillId="8" borderId="4" xfId="0" applyFont="1" applyFill="1" applyBorder="1" applyAlignment="1">
      <alignment horizontal="left" vertical="center" wrapText="1" indent="1"/>
    </xf>
    <xf numFmtId="0" fontId="20" fillId="8" borderId="3" xfId="0" applyFont="1" applyFill="1" applyBorder="1" applyAlignment="1">
      <alignment vertical="center" wrapText="1"/>
    </xf>
    <xf numFmtId="0" fontId="0" fillId="8" borderId="3" xfId="0" applyFill="1" applyBorder="1"/>
    <xf numFmtId="3" fontId="0" fillId="8" borderId="3" xfId="0" applyNumberFormat="1" applyFill="1" applyBorder="1"/>
    <xf numFmtId="0" fontId="24" fillId="8" borderId="3" xfId="0" applyFont="1" applyFill="1" applyBorder="1" applyAlignment="1">
      <alignment wrapText="1"/>
    </xf>
    <xf numFmtId="0" fontId="20" fillId="2" borderId="4" xfId="0" applyFont="1" applyFill="1" applyBorder="1" applyAlignment="1">
      <alignment vertical="center" wrapText="1"/>
    </xf>
    <xf numFmtId="0" fontId="23" fillId="2" borderId="8" xfId="0" applyFont="1" applyFill="1" applyBorder="1" applyAlignment="1">
      <alignment horizontal="left" vertical="center" wrapText="1" indent="1"/>
    </xf>
    <xf numFmtId="0" fontId="23" fillId="2" borderId="9" xfId="0" applyFont="1" applyFill="1" applyBorder="1" applyAlignment="1">
      <alignment horizontal="left" vertical="center" wrapText="1" indent="1"/>
    </xf>
    <xf numFmtId="0" fontId="23" fillId="2" borderId="10" xfId="0" applyFont="1" applyFill="1" applyBorder="1" applyAlignment="1">
      <alignment horizontal="left" vertical="center" wrapText="1" indent="1"/>
    </xf>
    <xf numFmtId="0" fontId="23" fillId="5" borderId="8" xfId="0" applyFont="1" applyFill="1" applyBorder="1" applyAlignment="1">
      <alignment horizontal="left" vertical="center" wrapText="1" indent="1"/>
    </xf>
    <xf numFmtId="0" fontId="23" fillId="5" borderId="9" xfId="0" applyFont="1" applyFill="1" applyBorder="1" applyAlignment="1">
      <alignment horizontal="left" vertical="center" wrapText="1" indent="1"/>
    </xf>
    <xf numFmtId="0" fontId="23" fillId="5" borderId="10" xfId="0" applyFont="1" applyFill="1" applyBorder="1" applyAlignment="1">
      <alignment horizontal="left" vertical="center" wrapText="1" indent="1"/>
    </xf>
    <xf numFmtId="0" fontId="23" fillId="4" borderId="8" xfId="0" applyFont="1" applyFill="1" applyBorder="1" applyAlignment="1">
      <alignment horizontal="left" vertical="center" wrapText="1" indent="1"/>
    </xf>
    <xf numFmtId="0" fontId="23" fillId="4" borderId="9" xfId="0" applyFont="1" applyFill="1" applyBorder="1" applyAlignment="1">
      <alignment horizontal="left" vertical="center" wrapText="1" indent="1"/>
    </xf>
    <xf numFmtId="0" fontId="23" fillId="4" borderId="10" xfId="0" applyFont="1" applyFill="1" applyBorder="1" applyAlignment="1">
      <alignment horizontal="left" vertical="center" wrapText="1" indent="1"/>
    </xf>
    <xf numFmtId="0" fontId="20" fillId="4" borderId="4" xfId="0" applyFont="1" applyFill="1" applyBorder="1" applyAlignment="1">
      <alignment vertical="center" wrapText="1"/>
    </xf>
    <xf numFmtId="0" fontId="23" fillId="2" borderId="14" xfId="0" applyFont="1" applyFill="1" applyBorder="1" applyAlignment="1">
      <alignment horizontal="left" vertical="center" wrapText="1" indent="1"/>
    </xf>
    <xf numFmtId="0" fontId="23" fillId="2" borderId="5" xfId="0" applyFont="1" applyFill="1" applyBorder="1" applyAlignment="1">
      <alignment horizontal="left" vertical="center" wrapText="1" indent="1"/>
    </xf>
    <xf numFmtId="0" fontId="23" fillId="2" borderId="15" xfId="0" applyFont="1" applyFill="1" applyBorder="1" applyAlignment="1">
      <alignment horizontal="left" vertical="center" wrapText="1" indent="1"/>
    </xf>
    <xf numFmtId="0" fontId="3" fillId="8" borderId="2" xfId="0" applyFont="1" applyFill="1" applyBorder="1" applyAlignment="1">
      <alignment horizontal="left" vertical="center" wrapText="1" indent="1"/>
    </xf>
    <xf numFmtId="0" fontId="3" fillId="8" borderId="4" xfId="0" applyFont="1" applyFill="1" applyBorder="1" applyAlignment="1">
      <alignment horizontal="left" vertical="center" wrapText="1" indent="1"/>
    </xf>
    <xf numFmtId="0" fontId="20" fillId="5" borderId="4" xfId="0" applyFont="1" applyFill="1" applyBorder="1" applyAlignment="1">
      <alignment vertical="center" wrapText="1"/>
    </xf>
    <xf numFmtId="0" fontId="23" fillId="5" borderId="14" xfId="0" applyFont="1" applyFill="1" applyBorder="1" applyAlignment="1">
      <alignment horizontal="left" vertical="center" wrapText="1" indent="1"/>
    </xf>
    <xf numFmtId="0" fontId="23" fillId="5" borderId="5" xfId="0" applyFont="1" applyFill="1" applyBorder="1" applyAlignment="1">
      <alignment horizontal="left" vertical="center" wrapText="1" indent="1"/>
    </xf>
    <xf numFmtId="0" fontId="23" fillId="5" borderId="15" xfId="0" applyFont="1" applyFill="1" applyBorder="1" applyAlignment="1">
      <alignment horizontal="left" vertical="center" wrapText="1" indent="1"/>
    </xf>
    <xf numFmtId="0" fontId="23" fillId="4" borderId="14" xfId="0" applyFont="1" applyFill="1" applyBorder="1" applyAlignment="1">
      <alignment horizontal="left" vertical="center" wrapText="1" indent="1"/>
    </xf>
    <xf numFmtId="0" fontId="23" fillId="4" borderId="5" xfId="0" applyFont="1" applyFill="1" applyBorder="1" applyAlignment="1">
      <alignment horizontal="left" vertical="center" wrapText="1" indent="1"/>
    </xf>
    <xf numFmtId="0" fontId="23" fillId="4" borderId="15" xfId="0" applyFont="1" applyFill="1" applyBorder="1" applyAlignment="1">
      <alignment horizontal="left" vertical="center" wrapText="1" indent="1"/>
    </xf>
    <xf numFmtId="0" fontId="20" fillId="2" borderId="10" xfId="0" applyFont="1" applyFill="1" applyBorder="1" applyAlignment="1">
      <alignment vertical="center" wrapText="1"/>
    </xf>
    <xf numFmtId="0" fontId="22" fillId="10" borderId="4" xfId="0" applyFont="1" applyFill="1" applyBorder="1" applyAlignment="1">
      <alignment horizontal="left" vertical="center" wrapText="1" indent="1"/>
    </xf>
    <xf numFmtId="0" fontId="7" fillId="10" borderId="4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/>
    </xf>
    <xf numFmtId="0" fontId="0" fillId="4" borderId="0" xfId="0" applyFill="1"/>
    <xf numFmtId="0" fontId="20" fillId="2" borderId="15" xfId="0" applyFont="1" applyFill="1" applyBorder="1" applyAlignment="1">
      <alignment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3" fillId="2" borderId="3" xfId="0" applyNumberFormat="1" applyFont="1" applyFill="1" applyBorder="1" applyAlignment="1">
      <alignment horizontal="center" vertical="center" wrapText="1"/>
    </xf>
    <xf numFmtId="4" fontId="6" fillId="7" borderId="3" xfId="0" applyNumberFormat="1" applyFont="1" applyFill="1" applyBorder="1" applyAlignment="1">
      <alignment horizontal="right"/>
    </xf>
    <xf numFmtId="4" fontId="27" fillId="3" borderId="3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4" fontId="0" fillId="5" borderId="3" xfId="0" applyNumberFormat="1" applyFill="1" applyBorder="1"/>
    <xf numFmtId="4" fontId="0" fillId="0" borderId="3" xfId="0" applyNumberFormat="1" applyBorder="1"/>
    <xf numFmtId="4" fontId="25" fillId="4" borderId="3" xfId="0" applyNumberFormat="1" applyFont="1" applyFill="1" applyBorder="1" applyAlignment="1">
      <alignment horizontal="right" vertical="center" wrapText="1"/>
    </xf>
    <xf numFmtId="4" fontId="26" fillId="5" borderId="3" xfId="0" applyNumberFormat="1" applyFont="1" applyFill="1" applyBorder="1" applyAlignment="1">
      <alignment horizontal="right" vertical="center" wrapText="1"/>
    </xf>
    <xf numFmtId="4" fontId="3" fillId="4" borderId="3" xfId="0" applyNumberFormat="1" applyFont="1" applyFill="1" applyBorder="1" applyAlignment="1">
      <alignment horizontal="right" vertical="center" wrapText="1"/>
    </xf>
    <xf numFmtId="4" fontId="6" fillId="5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center" wrapText="1"/>
    </xf>
    <xf numFmtId="4" fontId="0" fillId="4" borderId="3" xfId="0" applyNumberFormat="1" applyFill="1" applyBorder="1"/>
    <xf numFmtId="4" fontId="0" fillId="2" borderId="3" xfId="0" applyNumberFormat="1" applyFill="1" applyBorder="1"/>
    <xf numFmtId="4" fontId="1" fillId="3" borderId="3" xfId="0" applyNumberFormat="1" applyFont="1" applyFill="1" applyBorder="1"/>
    <xf numFmtId="4" fontId="0" fillId="8" borderId="3" xfId="0" applyNumberFormat="1" applyFill="1" applyBorder="1"/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1" fontId="3" fillId="2" borderId="3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6" fillId="6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right"/>
    </xf>
    <xf numFmtId="4" fontId="3" fillId="9" borderId="3" xfId="0" applyNumberFormat="1" applyFont="1" applyFill="1" applyBorder="1" applyAlignment="1">
      <alignment horizontal="right" vertical="center" wrapText="1"/>
    </xf>
    <xf numFmtId="4" fontId="22" fillId="7" borderId="3" xfId="0" applyNumberFormat="1" applyFont="1" applyFill="1" applyBorder="1" applyAlignment="1">
      <alignment horizontal="right"/>
    </xf>
    <xf numFmtId="4" fontId="22" fillId="3" borderId="3" xfId="0" applyNumberFormat="1" applyFont="1" applyFill="1" applyBorder="1" applyAlignment="1">
      <alignment horizontal="right"/>
    </xf>
    <xf numFmtId="4" fontId="3" fillId="10" borderId="3" xfId="0" applyNumberFormat="1" applyFont="1" applyFill="1" applyBorder="1" applyAlignment="1">
      <alignment horizontal="right"/>
    </xf>
    <xf numFmtId="4" fontId="3" fillId="8" borderId="3" xfId="0" applyNumberFormat="1" applyFont="1" applyFill="1" applyBorder="1" applyAlignment="1">
      <alignment horizontal="right"/>
    </xf>
    <xf numFmtId="4" fontId="24" fillId="10" borderId="3" xfId="0" applyNumberFormat="1" applyFont="1" applyFill="1" applyBorder="1" applyAlignment="1">
      <alignment horizontal="right"/>
    </xf>
    <xf numFmtId="4" fontId="7" fillId="5" borderId="3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/>
    <xf numFmtId="4" fontId="23" fillId="10" borderId="3" xfId="0" applyNumberFormat="1" applyFont="1" applyFill="1" applyBorder="1" applyAlignment="1">
      <alignment horizontal="right"/>
    </xf>
    <xf numFmtId="4" fontId="23" fillId="8" borderId="3" xfId="0" applyNumberFormat="1" applyFont="1" applyFill="1" applyBorder="1" applyAlignment="1">
      <alignment horizontal="right"/>
    </xf>
    <xf numFmtId="4" fontId="23" fillId="4" borderId="3" xfId="0" applyNumberFormat="1" applyFont="1" applyFill="1" applyBorder="1" applyAlignment="1">
      <alignment horizontal="right"/>
    </xf>
    <xf numFmtId="4" fontId="23" fillId="5" borderId="3" xfId="0" applyNumberFormat="1" applyFont="1" applyFill="1" applyBorder="1" applyAlignment="1">
      <alignment horizontal="right"/>
    </xf>
    <xf numFmtId="4" fontId="23" fillId="2" borderId="3" xfId="0" applyNumberFormat="1" applyFont="1" applyFill="1" applyBorder="1" applyAlignment="1">
      <alignment horizontal="right"/>
    </xf>
    <xf numFmtId="4" fontId="5" fillId="0" borderId="0" xfId="0" applyNumberFormat="1" applyFont="1" applyAlignment="1">
      <alignment horizontal="center" vertical="center" wrapText="1"/>
    </xf>
    <xf numFmtId="4" fontId="3" fillId="7" borderId="3" xfId="0" applyNumberFormat="1" applyFont="1" applyFill="1" applyBorder="1" applyAlignment="1">
      <alignment horizontal="right"/>
    </xf>
    <xf numFmtId="4" fontId="3" fillId="3" borderId="3" xfId="0" applyNumberFormat="1" applyFont="1" applyFill="1" applyBorder="1" applyAlignment="1">
      <alignment horizontal="right"/>
    </xf>
    <xf numFmtId="4" fontId="3" fillId="9" borderId="3" xfId="0" applyNumberFormat="1" applyFont="1" applyFill="1" applyBorder="1" applyAlignment="1">
      <alignment horizontal="center" vertical="center" wrapText="1"/>
    </xf>
    <xf numFmtId="4" fontId="3" fillId="7" borderId="3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left" vertical="center" wrapText="1" indent="1"/>
    </xf>
    <xf numFmtId="0" fontId="23" fillId="6" borderId="5" xfId="0" applyFont="1" applyFill="1" applyBorder="1" applyAlignment="1">
      <alignment horizontal="left" vertical="center" wrapText="1" indent="1"/>
    </xf>
    <xf numFmtId="0" fontId="23" fillId="6" borderId="15" xfId="0" applyFont="1" applyFill="1" applyBorder="1" applyAlignment="1">
      <alignment horizontal="left" vertical="center" wrapText="1" indent="1"/>
    </xf>
    <xf numFmtId="0" fontId="20" fillId="6" borderId="4" xfId="0" applyFont="1" applyFill="1" applyBorder="1" applyAlignment="1">
      <alignment vertical="center" wrapText="1"/>
    </xf>
    <xf numFmtId="4" fontId="3" fillId="6" borderId="3" xfId="0" applyNumberFormat="1" applyFont="1" applyFill="1" applyBorder="1" applyAlignment="1">
      <alignment horizontal="right"/>
    </xf>
    <xf numFmtId="0" fontId="23" fillId="2" borderId="12" xfId="0" applyFont="1" applyFill="1" applyBorder="1" applyAlignment="1">
      <alignment horizontal="left" vertical="center" wrapText="1" indent="1"/>
    </xf>
    <xf numFmtId="0" fontId="23" fillId="2" borderId="0" xfId="0" applyFont="1" applyFill="1" applyAlignment="1">
      <alignment horizontal="left" vertical="center" wrapText="1" indent="1"/>
    </xf>
    <xf numFmtId="0" fontId="23" fillId="2" borderId="13" xfId="0" applyFont="1" applyFill="1" applyBorder="1" applyAlignment="1">
      <alignment horizontal="left" vertical="center" wrapText="1" indent="1"/>
    </xf>
    <xf numFmtId="0" fontId="23" fillId="6" borderId="1" xfId="0" applyFont="1" applyFill="1" applyBorder="1" applyAlignment="1">
      <alignment horizontal="left" vertical="center" wrapText="1" indent="1"/>
    </xf>
    <xf numFmtId="0" fontId="23" fillId="6" borderId="2" xfId="0" applyFont="1" applyFill="1" applyBorder="1" applyAlignment="1">
      <alignment horizontal="left" vertical="center" wrapText="1" indent="1"/>
    </xf>
    <xf numFmtId="0" fontId="23" fillId="6" borderId="4" xfId="0" applyFont="1" applyFill="1" applyBorder="1" applyAlignment="1">
      <alignment horizontal="left" vertical="center" wrapText="1" indent="1"/>
    </xf>
    <xf numFmtId="0" fontId="7" fillId="6" borderId="4" xfId="0" applyFont="1" applyFill="1" applyBorder="1" applyAlignment="1">
      <alignment vertical="center" wrapText="1"/>
    </xf>
    <xf numFmtId="4" fontId="6" fillId="0" borderId="3" xfId="0" applyNumberFormat="1" applyFont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 wrapText="1"/>
    </xf>
    <xf numFmtId="4" fontId="1" fillId="0" borderId="3" xfId="0" applyNumberFormat="1" applyFont="1" applyBorder="1" applyAlignment="1">
      <alignment horizontal="center" wrapText="1"/>
    </xf>
    <xf numFmtId="4" fontId="0" fillId="7" borderId="3" xfId="0" applyNumberFormat="1" applyFill="1" applyBorder="1"/>
    <xf numFmtId="4" fontId="0" fillId="3" borderId="3" xfId="0" applyNumberFormat="1" applyFill="1" applyBorder="1"/>
    <xf numFmtId="4" fontId="1" fillId="7" borderId="3" xfId="0" applyNumberFormat="1" applyFont="1" applyFill="1" applyBorder="1"/>
    <xf numFmtId="1" fontId="0" fillId="2" borderId="3" xfId="0" applyNumberFormat="1" applyFill="1" applyBorder="1" applyAlignment="1">
      <alignment horizontal="center"/>
    </xf>
    <xf numFmtId="4" fontId="6" fillId="5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 wrapText="1"/>
    </xf>
    <xf numFmtId="4" fontId="23" fillId="6" borderId="3" xfId="0" applyNumberFormat="1" applyFont="1" applyFill="1" applyBorder="1" applyAlignment="1">
      <alignment horizontal="right"/>
    </xf>
    <xf numFmtId="4" fontId="0" fillId="2" borderId="3" xfId="0" applyNumberFormat="1" applyFill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0" fontId="3" fillId="2" borderId="1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11" borderId="4" xfId="0" applyFont="1" applyFill="1" applyBorder="1" applyAlignment="1">
      <alignment horizontal="left" vertical="center" wrapText="1"/>
    </xf>
    <xf numFmtId="4" fontId="3" fillId="11" borderId="3" xfId="0" applyNumberFormat="1" applyFont="1" applyFill="1" applyBorder="1" applyAlignment="1">
      <alignment horizontal="right"/>
    </xf>
    <xf numFmtId="4" fontId="3" fillId="11" borderId="3" xfId="0" applyNumberFormat="1" applyFont="1" applyFill="1" applyBorder="1" applyAlignment="1">
      <alignment horizontal="center" vertical="center" wrapText="1"/>
    </xf>
    <xf numFmtId="0" fontId="0" fillId="11" borderId="0" xfId="0" applyFill="1"/>
    <xf numFmtId="0" fontId="3" fillId="12" borderId="14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left" vertical="center" wrapText="1"/>
    </xf>
    <xf numFmtId="4" fontId="3" fillId="12" borderId="3" xfId="0" applyNumberFormat="1" applyFont="1" applyFill="1" applyBorder="1" applyAlignment="1">
      <alignment horizontal="right"/>
    </xf>
    <xf numFmtId="4" fontId="3" fillId="12" borderId="3" xfId="0" applyNumberFormat="1" applyFont="1" applyFill="1" applyBorder="1" applyAlignment="1">
      <alignment horizontal="center" vertical="center" wrapText="1"/>
    </xf>
    <xf numFmtId="0" fontId="0" fillId="12" borderId="0" xfId="0" applyFill="1"/>
    <xf numFmtId="0" fontId="3" fillId="3" borderId="4" xfId="0" applyFont="1" applyFill="1" applyBorder="1" applyAlignment="1">
      <alignment horizontal="left" vertical="center" wrapText="1"/>
    </xf>
    <xf numFmtId="0" fontId="0" fillId="3" borderId="0" xfId="0" applyFill="1"/>
    <xf numFmtId="0" fontId="3" fillId="13" borderId="14" xfId="0" applyFont="1" applyFill="1" applyBorder="1" applyAlignment="1">
      <alignment horizontal="left" vertical="center" wrapText="1" indent="1"/>
    </xf>
    <xf numFmtId="0" fontId="3" fillId="13" borderId="5" xfId="0" applyFont="1" applyFill="1" applyBorder="1" applyAlignment="1">
      <alignment horizontal="left" vertical="center" wrapText="1" indent="1"/>
    </xf>
    <xf numFmtId="0" fontId="3" fillId="13" borderId="15" xfId="0" applyFont="1" applyFill="1" applyBorder="1" applyAlignment="1">
      <alignment horizontal="left" vertical="center" wrapText="1" indent="1"/>
    </xf>
    <xf numFmtId="0" fontId="7" fillId="13" borderId="3" xfId="0" applyFont="1" applyFill="1" applyBorder="1" applyAlignment="1">
      <alignment vertical="center" wrapText="1"/>
    </xf>
    <xf numFmtId="4" fontId="3" fillId="13" borderId="3" xfId="0" applyNumberFormat="1" applyFont="1" applyFill="1" applyBorder="1" applyAlignment="1">
      <alignment horizontal="right"/>
    </xf>
    <xf numFmtId="4" fontId="3" fillId="13" borderId="3" xfId="0" applyNumberFormat="1" applyFont="1" applyFill="1" applyBorder="1" applyAlignment="1">
      <alignment horizontal="center" vertical="center" wrapText="1"/>
    </xf>
    <xf numFmtId="0" fontId="0" fillId="13" borderId="0" xfId="0" applyFill="1"/>
    <xf numFmtId="0" fontId="3" fillId="11" borderId="14" xfId="0" applyFont="1" applyFill="1" applyBorder="1" applyAlignment="1">
      <alignment horizontal="left" vertical="center" wrapText="1"/>
    </xf>
    <xf numFmtId="0" fontId="3" fillId="11" borderId="5" xfId="0" applyFont="1" applyFill="1" applyBorder="1" applyAlignment="1">
      <alignment horizontal="left" vertical="center" wrapText="1"/>
    </xf>
    <xf numFmtId="0" fontId="3" fillId="11" borderId="15" xfId="0" applyFont="1" applyFill="1" applyBorder="1" applyAlignment="1">
      <alignment horizontal="left" vertical="center" wrapText="1"/>
    </xf>
    <xf numFmtId="0" fontId="3" fillId="12" borderId="14" xfId="0" applyFont="1" applyFill="1" applyBorder="1" applyAlignment="1">
      <alignment horizontal="left" vertical="center" wrapText="1"/>
    </xf>
    <xf numFmtId="0" fontId="3" fillId="12" borderId="5" xfId="0" applyFont="1" applyFill="1" applyBorder="1" applyAlignment="1">
      <alignment horizontal="left" vertical="center" wrapText="1"/>
    </xf>
    <xf numFmtId="0" fontId="3" fillId="12" borderId="15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4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 indent="1"/>
    </xf>
    <xf numFmtId="0" fontId="3" fillId="5" borderId="2" xfId="0" applyFont="1" applyFill="1" applyBorder="1" applyAlignment="1">
      <alignment horizontal="left" vertical="center" wrapText="1" indent="1"/>
    </xf>
    <xf numFmtId="0" fontId="3" fillId="5" borderId="4" xfId="0" applyFont="1" applyFill="1" applyBorder="1" applyAlignment="1">
      <alignment horizontal="left" vertical="center" wrapText="1" indent="1"/>
    </xf>
    <xf numFmtId="0" fontId="24" fillId="5" borderId="3" xfId="0" applyFont="1" applyFill="1" applyBorder="1" applyAlignment="1">
      <alignment horizontal="left" vertical="center" wrapText="1"/>
    </xf>
    <xf numFmtId="0" fontId="28" fillId="5" borderId="2" xfId="0" applyFont="1" applyFill="1" applyBorder="1" applyAlignment="1">
      <alignment horizontal="left" vertical="center" wrapText="1" indent="1"/>
    </xf>
    <xf numFmtId="0" fontId="28" fillId="5" borderId="4" xfId="0" applyFont="1" applyFill="1" applyBorder="1" applyAlignment="1">
      <alignment horizontal="left" vertical="center" wrapText="1" indent="1"/>
    </xf>
    <xf numFmtId="4" fontId="28" fillId="5" borderId="3" xfId="0" applyNumberFormat="1" applyFont="1" applyFill="1" applyBorder="1" applyAlignment="1">
      <alignment horizontal="center" vertical="center" wrapText="1"/>
    </xf>
    <xf numFmtId="0" fontId="29" fillId="5" borderId="0" xfId="0" applyFont="1" applyFill="1"/>
    <xf numFmtId="0" fontId="24" fillId="5" borderId="1" xfId="0" applyFont="1" applyFill="1" applyBorder="1" applyAlignment="1">
      <alignment horizontal="left" vertical="center" wrapText="1" indent="1"/>
    </xf>
    <xf numFmtId="4" fontId="24" fillId="5" borderId="3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 wrapText="1"/>
    </xf>
    <xf numFmtId="3" fontId="6" fillId="2" borderId="3" xfId="0" applyNumberFormat="1" applyFont="1" applyFill="1" applyBorder="1" applyAlignment="1">
      <alignment horizontal="right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quotePrefix="1" applyFont="1" applyFill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10" borderId="3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 indent="1"/>
    </xf>
    <xf numFmtId="0" fontId="3" fillId="8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6" fillId="7" borderId="7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left" vertical="center" wrapText="1" indent="1"/>
    </xf>
    <xf numFmtId="0" fontId="22" fillId="3" borderId="5" xfId="0" applyFont="1" applyFill="1" applyBorder="1" applyAlignment="1">
      <alignment horizontal="left" vertical="center" wrapText="1" indent="1"/>
    </xf>
    <xf numFmtId="0" fontId="22" fillId="3" borderId="15" xfId="0" applyFont="1" applyFill="1" applyBorder="1" applyAlignment="1">
      <alignment horizontal="left" vertical="center" wrapText="1" indent="1"/>
    </xf>
    <xf numFmtId="0" fontId="3" fillId="10" borderId="1" xfId="0" applyFont="1" applyFill="1" applyBorder="1" applyAlignment="1">
      <alignment horizontal="left" vertical="center" wrapText="1" indent="1"/>
    </xf>
    <xf numFmtId="0" fontId="3" fillId="10" borderId="2" xfId="0" applyFont="1" applyFill="1" applyBorder="1" applyAlignment="1">
      <alignment horizontal="left" vertical="center" wrapText="1" indent="1"/>
    </xf>
    <xf numFmtId="0" fontId="3" fillId="10" borderId="4" xfId="0" applyFont="1" applyFill="1" applyBorder="1" applyAlignment="1">
      <alignment horizontal="left" vertical="center" wrapText="1" indent="1"/>
    </xf>
    <xf numFmtId="0" fontId="3" fillId="8" borderId="1" xfId="0" applyFont="1" applyFill="1" applyBorder="1" applyAlignment="1">
      <alignment horizontal="left" vertical="center" wrapText="1" indent="1"/>
    </xf>
    <xf numFmtId="0" fontId="3" fillId="8" borderId="2" xfId="0" applyFont="1" applyFill="1" applyBorder="1" applyAlignment="1">
      <alignment horizontal="left" vertical="center" wrapText="1" indent="1"/>
    </xf>
    <xf numFmtId="0" fontId="3" fillId="8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4" borderId="1" xfId="0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4" xfId="0" applyFont="1" applyFill="1" applyBorder="1" applyAlignment="1">
      <alignment horizontal="left" vertical="center" wrapText="1" indent="1"/>
    </xf>
    <xf numFmtId="0" fontId="22" fillId="3" borderId="1" xfId="0" applyFont="1" applyFill="1" applyBorder="1" applyAlignment="1">
      <alignment horizontal="left" vertical="center" wrapText="1" indent="1"/>
    </xf>
    <xf numFmtId="0" fontId="22" fillId="3" borderId="2" xfId="0" applyFont="1" applyFill="1" applyBorder="1" applyAlignment="1">
      <alignment horizontal="left" vertical="center" wrapText="1" indent="1"/>
    </xf>
    <xf numFmtId="0" fontId="22" fillId="3" borderId="4" xfId="0" applyFont="1" applyFill="1" applyBorder="1" applyAlignment="1">
      <alignment horizontal="left" vertical="center" wrapText="1" indent="1"/>
    </xf>
    <xf numFmtId="0" fontId="3" fillId="10" borderId="8" xfId="0" applyFont="1" applyFill="1" applyBorder="1" applyAlignment="1">
      <alignment horizontal="left" vertical="center" wrapText="1" indent="1"/>
    </xf>
    <xf numFmtId="0" fontId="3" fillId="10" borderId="9" xfId="0" applyFont="1" applyFill="1" applyBorder="1" applyAlignment="1">
      <alignment horizontal="left" vertical="center" wrapText="1" indent="1"/>
    </xf>
    <xf numFmtId="0" fontId="3" fillId="10" borderId="10" xfId="0" applyFont="1" applyFill="1" applyBorder="1" applyAlignment="1">
      <alignment horizontal="left" vertical="center" wrapText="1" indent="1"/>
    </xf>
    <xf numFmtId="0" fontId="22" fillId="7" borderId="1" xfId="0" applyFont="1" applyFill="1" applyBorder="1" applyAlignment="1">
      <alignment horizontal="left" vertical="center" wrapText="1" indent="1"/>
    </xf>
    <xf numFmtId="0" fontId="22" fillId="7" borderId="2" xfId="0" applyFont="1" applyFill="1" applyBorder="1" applyAlignment="1">
      <alignment horizontal="left" vertical="center" wrapText="1" indent="1"/>
    </xf>
    <xf numFmtId="0" fontId="22" fillId="7" borderId="4" xfId="0" applyFont="1" applyFill="1" applyBorder="1" applyAlignment="1">
      <alignment horizontal="left" vertical="center" wrapText="1" indent="1"/>
    </xf>
    <xf numFmtId="0" fontId="23" fillId="10" borderId="8" xfId="0" applyFont="1" applyFill="1" applyBorder="1" applyAlignment="1">
      <alignment horizontal="left" vertical="center" wrapText="1" indent="1"/>
    </xf>
    <xf numFmtId="0" fontId="23" fillId="10" borderId="9" xfId="0" applyFont="1" applyFill="1" applyBorder="1" applyAlignment="1">
      <alignment horizontal="left" vertical="center" wrapText="1" indent="1"/>
    </xf>
    <xf numFmtId="0" fontId="23" fillId="10" borderId="10" xfId="0" applyFont="1" applyFill="1" applyBorder="1" applyAlignment="1">
      <alignment horizontal="left" vertical="center" wrapText="1" indent="1"/>
    </xf>
    <xf numFmtId="0" fontId="3" fillId="4" borderId="14" xfId="0" applyFont="1" applyFill="1" applyBorder="1" applyAlignment="1">
      <alignment horizontal="left" vertical="center" wrapText="1" indent="1"/>
    </xf>
    <xf numFmtId="0" fontId="3" fillId="4" borderId="5" xfId="0" applyFont="1" applyFill="1" applyBorder="1" applyAlignment="1">
      <alignment horizontal="left" vertical="center" wrapText="1" indent="1"/>
    </xf>
    <xf numFmtId="0" fontId="3" fillId="4" borderId="15" xfId="0" applyFont="1" applyFill="1" applyBorder="1" applyAlignment="1">
      <alignment horizontal="left" vertical="center" wrapText="1" indent="1"/>
    </xf>
    <xf numFmtId="0" fontId="23" fillId="10" borderId="1" xfId="0" applyFont="1" applyFill="1" applyBorder="1" applyAlignment="1">
      <alignment horizontal="left" vertical="center" wrapText="1" indent="1"/>
    </xf>
    <xf numFmtId="0" fontId="23" fillId="10" borderId="2" xfId="0" applyFont="1" applyFill="1" applyBorder="1" applyAlignment="1">
      <alignment horizontal="left" vertical="center" wrapText="1" indent="1"/>
    </xf>
    <xf numFmtId="0" fontId="23" fillId="10" borderId="4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 indent="1"/>
    </xf>
    <xf numFmtId="0" fontId="3" fillId="5" borderId="2" xfId="0" applyFont="1" applyFill="1" applyBorder="1" applyAlignment="1">
      <alignment horizontal="left" vertical="center" wrapText="1" indent="1"/>
    </xf>
    <xf numFmtId="0" fontId="3" fillId="5" borderId="4" xfId="0" applyFont="1" applyFill="1" applyBorder="1" applyAlignment="1">
      <alignment horizontal="left" vertical="center" wrapText="1" indent="1"/>
    </xf>
    <xf numFmtId="0" fontId="23" fillId="8" borderId="1" xfId="0" applyFont="1" applyFill="1" applyBorder="1" applyAlignment="1">
      <alignment horizontal="left" vertical="center" wrapText="1" indent="1"/>
    </xf>
    <xf numFmtId="0" fontId="23" fillId="8" borderId="2" xfId="0" applyFont="1" applyFill="1" applyBorder="1" applyAlignment="1">
      <alignment horizontal="left" vertical="center" wrapText="1" indent="1"/>
    </xf>
    <xf numFmtId="0" fontId="23" fillId="8" borderId="4" xfId="0" applyFont="1" applyFill="1" applyBorder="1" applyAlignment="1">
      <alignment horizontal="left" vertical="center" wrapText="1" indent="1"/>
    </xf>
    <xf numFmtId="0" fontId="23" fillId="4" borderId="1" xfId="0" applyFont="1" applyFill="1" applyBorder="1" applyAlignment="1">
      <alignment horizontal="left" vertical="center" wrapText="1" indent="1"/>
    </xf>
    <xf numFmtId="0" fontId="23" fillId="4" borderId="2" xfId="0" applyFont="1" applyFill="1" applyBorder="1" applyAlignment="1">
      <alignment horizontal="left" vertical="center" wrapText="1" indent="1"/>
    </xf>
    <xf numFmtId="0" fontId="23" fillId="4" borderId="4" xfId="0" applyFont="1" applyFill="1" applyBorder="1" applyAlignment="1">
      <alignment horizontal="left" vertical="center" wrapText="1" indent="1"/>
    </xf>
    <xf numFmtId="0" fontId="23" fillId="10" borderId="3" xfId="0" applyFont="1" applyFill="1" applyBorder="1" applyAlignment="1">
      <alignment horizontal="left" vertical="center" wrapText="1" indent="1"/>
    </xf>
    <xf numFmtId="0" fontId="23" fillId="8" borderId="6" xfId="0" applyFont="1" applyFill="1" applyBorder="1" applyAlignment="1">
      <alignment horizontal="left" vertical="center" wrapText="1" indent="1"/>
    </xf>
    <xf numFmtId="0" fontId="23" fillId="5" borderId="11" xfId="0" applyFont="1" applyFill="1" applyBorder="1" applyAlignment="1">
      <alignment horizontal="left" vertical="center" wrapText="1" indent="1"/>
    </xf>
    <xf numFmtId="0" fontId="22" fillId="3" borderId="7" xfId="0" applyFont="1" applyFill="1" applyBorder="1" applyAlignment="1">
      <alignment horizontal="left" vertical="center" wrapText="1" indent="1"/>
    </xf>
    <xf numFmtId="0" fontId="23" fillId="8" borderId="3" xfId="0" applyFont="1" applyFill="1" applyBorder="1" applyAlignment="1">
      <alignment horizontal="left" vertical="center" wrapText="1" indent="1"/>
    </xf>
    <xf numFmtId="0" fontId="23" fillId="4" borderId="6" xfId="0" applyFont="1" applyFill="1" applyBorder="1" applyAlignment="1">
      <alignment horizontal="left" vertical="center" wrapText="1" indent="1"/>
    </xf>
    <xf numFmtId="0" fontId="23" fillId="10" borderId="11" xfId="0" applyFont="1" applyFill="1" applyBorder="1" applyAlignment="1">
      <alignment horizontal="left" vertical="center" wrapText="1" indent="1"/>
    </xf>
    <xf numFmtId="0" fontId="23" fillId="8" borderId="7" xfId="0" applyFont="1" applyFill="1" applyBorder="1" applyAlignment="1">
      <alignment horizontal="left" vertical="center" wrapText="1" indent="1"/>
    </xf>
    <xf numFmtId="0" fontId="23" fillId="4" borderId="3" xfId="0" applyFont="1" applyFill="1" applyBorder="1" applyAlignment="1">
      <alignment horizontal="left" vertical="center" wrapText="1" indent="1"/>
    </xf>
    <xf numFmtId="0" fontId="22" fillId="3" borderId="11" xfId="0" applyFont="1" applyFill="1" applyBorder="1" applyAlignment="1">
      <alignment horizontal="left" vertical="center" wrapText="1" indent="1"/>
    </xf>
    <xf numFmtId="0" fontId="23" fillId="5" borderId="6" xfId="0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left" vertical="center" wrapText="1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30" fillId="0" borderId="0" xfId="0" applyFont="1"/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2"/>
  <sheetViews>
    <sheetView topLeftCell="A5" workbookViewId="0">
      <selection activeCell="A5" sqref="A5:J5"/>
    </sheetView>
  </sheetViews>
  <sheetFormatPr defaultRowHeight="15"/>
  <cols>
    <col min="5" max="9" width="25.28515625" customWidth="1"/>
    <col min="10" max="10" width="19.42578125" customWidth="1"/>
    <col min="11" max="11" width="14.140625" customWidth="1"/>
    <col min="12" max="12" width="12" customWidth="1"/>
  </cols>
  <sheetData>
    <row r="1" spans="1:11" ht="42" customHeight="1">
      <c r="A1" s="459" t="s">
        <v>256</v>
      </c>
      <c r="B1" s="459"/>
      <c r="C1" s="459"/>
      <c r="D1" s="459"/>
      <c r="E1" s="459"/>
      <c r="F1" s="459"/>
      <c r="G1" s="459"/>
      <c r="H1" s="459"/>
      <c r="I1" s="459"/>
      <c r="J1" s="459"/>
      <c r="K1" s="69"/>
    </row>
    <row r="2" spans="1:11" ht="18">
      <c r="A2" s="469" t="s">
        <v>234</v>
      </c>
      <c r="B2" s="469"/>
      <c r="C2" s="469"/>
      <c r="D2" s="469"/>
      <c r="E2" s="469"/>
      <c r="F2" s="4"/>
      <c r="G2" s="4"/>
      <c r="H2" s="4"/>
      <c r="I2" s="4"/>
      <c r="J2" s="4"/>
      <c r="K2" s="4"/>
    </row>
    <row r="3" spans="1:11" ht="15.75">
      <c r="A3" s="459" t="s">
        <v>12</v>
      </c>
      <c r="B3" s="459"/>
      <c r="C3" s="459"/>
      <c r="D3" s="459"/>
      <c r="E3" s="459"/>
      <c r="F3" s="459"/>
      <c r="G3" s="459"/>
      <c r="H3" s="459"/>
      <c r="I3" s="460"/>
      <c r="J3" s="460"/>
      <c r="K3" s="72"/>
    </row>
    <row r="4" spans="1:11" ht="18">
      <c r="A4" s="4"/>
      <c r="B4" s="4"/>
      <c r="C4" s="4"/>
      <c r="D4" s="4"/>
      <c r="E4" s="4"/>
      <c r="F4" s="4"/>
      <c r="G4" s="4"/>
      <c r="H4" s="4"/>
      <c r="I4" s="5"/>
      <c r="J4" s="5"/>
      <c r="K4" s="5"/>
    </row>
    <row r="5" spans="1:11" ht="15.75">
      <c r="A5" s="459" t="s">
        <v>18</v>
      </c>
      <c r="B5" s="461"/>
      <c r="C5" s="461"/>
      <c r="D5" s="461"/>
      <c r="E5" s="461"/>
      <c r="F5" s="461"/>
      <c r="G5" s="461"/>
      <c r="H5" s="461"/>
      <c r="I5" s="461"/>
      <c r="J5" s="461"/>
      <c r="K5" s="70"/>
    </row>
    <row r="6" spans="1:11" ht="18">
      <c r="A6" s="1"/>
      <c r="B6" s="2"/>
      <c r="C6" s="2"/>
      <c r="D6" s="2"/>
      <c r="E6" s="6"/>
      <c r="F6" s="7"/>
      <c r="G6" s="7"/>
      <c r="H6" s="7"/>
      <c r="I6" s="7"/>
      <c r="J6" s="29" t="s">
        <v>23</v>
      </c>
      <c r="K6" s="74"/>
    </row>
    <row r="7" spans="1:11" ht="25.5">
      <c r="A7" s="112"/>
      <c r="B7" s="113"/>
      <c r="C7" s="113"/>
      <c r="D7" s="114"/>
      <c r="E7" s="115"/>
      <c r="F7" s="3" t="s">
        <v>254</v>
      </c>
      <c r="G7" s="3" t="s">
        <v>244</v>
      </c>
      <c r="H7" s="3" t="s">
        <v>245</v>
      </c>
      <c r="I7" s="3" t="s">
        <v>255</v>
      </c>
      <c r="J7" s="3" t="s">
        <v>131</v>
      </c>
      <c r="K7" s="3" t="s">
        <v>235</v>
      </c>
    </row>
    <row r="8" spans="1:11">
      <c r="A8" s="24"/>
      <c r="B8" s="25"/>
      <c r="C8" s="25"/>
      <c r="D8" s="89">
        <v>1</v>
      </c>
      <c r="E8" s="26"/>
      <c r="F8" s="87">
        <v>2</v>
      </c>
      <c r="G8" s="87">
        <v>3</v>
      </c>
      <c r="H8" s="87">
        <v>4</v>
      </c>
      <c r="I8" s="87">
        <v>5</v>
      </c>
      <c r="J8" s="87">
        <v>6</v>
      </c>
      <c r="K8" s="87">
        <v>7</v>
      </c>
    </row>
    <row r="9" spans="1:11">
      <c r="A9" s="462" t="s">
        <v>0</v>
      </c>
      <c r="B9" s="463"/>
      <c r="C9" s="463"/>
      <c r="D9" s="463"/>
      <c r="E9" s="464"/>
      <c r="F9" s="326">
        <f>F10+F11</f>
        <v>563407.67000000004</v>
      </c>
      <c r="G9" s="27">
        <f>G10+G11</f>
        <v>676301.26</v>
      </c>
      <c r="H9" s="27">
        <f>H10+H11</f>
        <v>0</v>
      </c>
      <c r="I9" s="326">
        <f>I10+I11</f>
        <v>621945.55000000005</v>
      </c>
      <c r="J9" s="326">
        <f t="shared" ref="J9:J15" si="0">SUM(I9/F9*100)</f>
        <v>110.38996859946901</v>
      </c>
      <c r="K9" s="326">
        <f t="shared" ref="K9:K15" si="1">SUM(I9/G9*100)</f>
        <v>91.962796284011077</v>
      </c>
    </row>
    <row r="10" spans="1:11">
      <c r="A10" s="465" t="s">
        <v>24</v>
      </c>
      <c r="B10" s="466"/>
      <c r="C10" s="466"/>
      <c r="D10" s="466"/>
      <c r="E10" s="458"/>
      <c r="F10" s="327">
        <v>563407.67000000004</v>
      </c>
      <c r="G10" s="28">
        <v>676301.26</v>
      </c>
      <c r="H10" s="28"/>
      <c r="I10" s="327">
        <v>621945.55000000005</v>
      </c>
      <c r="J10" s="327">
        <f>SUM(I10/F10*100)</f>
        <v>110.38996859946901</v>
      </c>
      <c r="K10" s="355">
        <f t="shared" si="1"/>
        <v>91.962796284011077</v>
      </c>
    </row>
    <row r="11" spans="1:11">
      <c r="A11" s="457" t="s">
        <v>25</v>
      </c>
      <c r="B11" s="458"/>
      <c r="C11" s="458"/>
      <c r="D11" s="458"/>
      <c r="E11" s="458"/>
      <c r="F11" s="327"/>
      <c r="G11" s="28"/>
      <c r="H11" s="28"/>
      <c r="I11" s="327"/>
      <c r="J11" s="327" t="e">
        <f t="shared" si="0"/>
        <v>#DIV/0!</v>
      </c>
      <c r="K11" s="355" t="e">
        <f t="shared" si="1"/>
        <v>#DIV/0!</v>
      </c>
    </row>
    <row r="12" spans="1:11">
      <c r="A12" s="30" t="s">
        <v>1</v>
      </c>
      <c r="B12" s="35"/>
      <c r="C12" s="35"/>
      <c r="D12" s="35"/>
      <c r="E12" s="35"/>
      <c r="F12" s="326">
        <f>F13+F14</f>
        <v>563892.19999999995</v>
      </c>
      <c r="G12" s="27">
        <f>G13+G14</f>
        <v>675790.26</v>
      </c>
      <c r="H12" s="27">
        <f>H13+H14</f>
        <v>0</v>
      </c>
      <c r="I12" s="326">
        <f>I13+I14</f>
        <v>669114.68999999994</v>
      </c>
      <c r="J12" s="326">
        <f t="shared" si="0"/>
        <v>118.66003643958898</v>
      </c>
      <c r="K12" s="326">
        <f t="shared" si="1"/>
        <v>99.012183158721456</v>
      </c>
    </row>
    <row r="13" spans="1:11">
      <c r="A13" s="467" t="s">
        <v>26</v>
      </c>
      <c r="B13" s="466"/>
      <c r="C13" s="466"/>
      <c r="D13" s="466"/>
      <c r="E13" s="466"/>
      <c r="F13" s="327">
        <v>542581.18999999994</v>
      </c>
      <c r="G13" s="28">
        <v>640307.26</v>
      </c>
      <c r="H13" s="28"/>
      <c r="I13" s="327">
        <v>633910.37</v>
      </c>
      <c r="J13" s="395">
        <f t="shared" si="0"/>
        <v>116.83235277654944</v>
      </c>
      <c r="K13" s="355">
        <f t="shared" si="1"/>
        <v>99.00096556768699</v>
      </c>
    </row>
    <row r="14" spans="1:11">
      <c r="A14" s="457" t="s">
        <v>27</v>
      </c>
      <c r="B14" s="458"/>
      <c r="C14" s="458"/>
      <c r="D14" s="458"/>
      <c r="E14" s="458"/>
      <c r="F14" s="327">
        <v>21311.01</v>
      </c>
      <c r="G14" s="28">
        <v>35483</v>
      </c>
      <c r="H14" s="28"/>
      <c r="I14" s="327">
        <v>35204.32</v>
      </c>
      <c r="J14" s="395">
        <f t="shared" si="0"/>
        <v>165.19310910182108</v>
      </c>
      <c r="K14" s="355">
        <f t="shared" si="1"/>
        <v>99.214609813149963</v>
      </c>
    </row>
    <row r="15" spans="1:11">
      <c r="A15" s="468" t="s">
        <v>42</v>
      </c>
      <c r="B15" s="463"/>
      <c r="C15" s="463"/>
      <c r="D15" s="463"/>
      <c r="E15" s="463"/>
      <c r="F15" s="326">
        <f>F9-F12</f>
        <v>-484.52999999991152</v>
      </c>
      <c r="G15" s="27">
        <f>G9-G12</f>
        <v>511</v>
      </c>
      <c r="H15" s="27">
        <f>H9-H12</f>
        <v>0</v>
      </c>
      <c r="I15" s="326">
        <f>I9-I12</f>
        <v>-47169.139999999898</v>
      </c>
      <c r="J15" s="396">
        <f t="shared" si="0"/>
        <v>9735.0298227165531</v>
      </c>
      <c r="K15" s="326">
        <f t="shared" si="1"/>
        <v>-9230.7514677103518</v>
      </c>
    </row>
    <row r="16" spans="1:11" ht="18">
      <c r="A16" s="4"/>
      <c r="B16" s="20"/>
      <c r="C16" s="20"/>
      <c r="D16" s="20"/>
      <c r="E16" s="20"/>
      <c r="F16" s="20"/>
      <c r="G16" s="20"/>
      <c r="H16" s="21"/>
      <c r="I16" s="21"/>
      <c r="J16" s="21"/>
      <c r="K16" s="21"/>
    </row>
    <row r="17" spans="1:11" ht="15.75">
      <c r="A17" s="459" t="s">
        <v>19</v>
      </c>
      <c r="B17" s="461"/>
      <c r="C17" s="461"/>
      <c r="D17" s="461"/>
      <c r="E17" s="461"/>
      <c r="F17" s="461"/>
      <c r="G17" s="461"/>
      <c r="H17" s="461"/>
      <c r="I17" s="461"/>
      <c r="J17" s="461"/>
      <c r="K17" s="70"/>
    </row>
    <row r="18" spans="1:11" ht="18">
      <c r="A18" s="4"/>
      <c r="B18" s="20"/>
      <c r="C18" s="20"/>
      <c r="D18" s="20"/>
      <c r="E18" s="20"/>
      <c r="F18" s="20"/>
      <c r="G18" s="20"/>
      <c r="H18" s="21"/>
      <c r="I18" s="21"/>
      <c r="J18" s="21"/>
      <c r="K18" s="21"/>
    </row>
    <row r="19" spans="1:11" ht="25.5">
      <c r="A19" s="24"/>
      <c r="B19" s="25"/>
      <c r="C19" s="25"/>
      <c r="D19" s="89"/>
      <c r="E19" s="26"/>
      <c r="F19" s="3" t="s">
        <v>254</v>
      </c>
      <c r="G19" s="3" t="s">
        <v>244</v>
      </c>
      <c r="H19" s="3" t="s">
        <v>245</v>
      </c>
      <c r="I19" s="3" t="s">
        <v>246</v>
      </c>
      <c r="J19" s="3" t="s">
        <v>131</v>
      </c>
      <c r="K19" s="3" t="s">
        <v>235</v>
      </c>
    </row>
    <row r="20" spans="1:11">
      <c r="A20" s="24"/>
      <c r="B20" s="25"/>
      <c r="C20" s="90"/>
      <c r="D20" s="89">
        <v>1</v>
      </c>
      <c r="E20" s="91"/>
      <c r="F20" s="94"/>
      <c r="G20" s="87"/>
      <c r="H20" s="87">
        <v>4</v>
      </c>
      <c r="I20" s="94">
        <v>5</v>
      </c>
      <c r="J20" s="87">
        <v>6</v>
      </c>
      <c r="K20" s="87">
        <v>7</v>
      </c>
    </row>
    <row r="21" spans="1:11">
      <c r="A21" s="457" t="s">
        <v>28</v>
      </c>
      <c r="B21" s="458"/>
      <c r="C21" s="458"/>
      <c r="D21" s="458"/>
      <c r="E21" s="458"/>
      <c r="F21" s="327"/>
      <c r="G21" s="28"/>
      <c r="H21" s="28"/>
      <c r="I21" s="327"/>
      <c r="J21" s="395" t="e">
        <f t="shared" ref="J21:J26" si="2">SUM(I21/F21*100)</f>
        <v>#DIV/0!</v>
      </c>
      <c r="K21" s="36" t="e">
        <f>SUM(I21/G21*100)</f>
        <v>#DIV/0!</v>
      </c>
    </row>
    <row r="22" spans="1:11">
      <c r="A22" s="457" t="s">
        <v>29</v>
      </c>
      <c r="B22" s="458"/>
      <c r="C22" s="458"/>
      <c r="D22" s="458"/>
      <c r="E22" s="458"/>
      <c r="F22" s="327"/>
      <c r="G22" s="28"/>
      <c r="H22" s="28"/>
      <c r="I22" s="327"/>
      <c r="J22" s="395" t="e">
        <f t="shared" si="2"/>
        <v>#DIV/0!</v>
      </c>
      <c r="K22" s="36" t="e">
        <f>SUM(I22/G22*100)</f>
        <v>#DIV/0!</v>
      </c>
    </row>
    <row r="23" spans="1:11">
      <c r="A23" s="468" t="s">
        <v>2</v>
      </c>
      <c r="B23" s="463"/>
      <c r="C23" s="463"/>
      <c r="D23" s="463"/>
      <c r="E23" s="463"/>
      <c r="F23" s="326">
        <f>F21-F22</f>
        <v>0</v>
      </c>
      <c r="G23" s="27">
        <f>G21-G22</f>
        <v>0</v>
      </c>
      <c r="H23" s="27">
        <f>H21-H22</f>
        <v>0</v>
      </c>
      <c r="I23" s="326">
        <f>I21-I22</f>
        <v>0</v>
      </c>
      <c r="J23" s="396" t="e">
        <f t="shared" si="2"/>
        <v>#DIV/0!</v>
      </c>
      <c r="K23" s="62" t="e">
        <f>SUM(I23/G23*100)</f>
        <v>#DIV/0!</v>
      </c>
    </row>
    <row r="24" spans="1:11">
      <c r="A24" s="468" t="s">
        <v>43</v>
      </c>
      <c r="B24" s="463"/>
      <c r="C24" s="463"/>
      <c r="D24" s="463"/>
      <c r="E24" s="463"/>
      <c r="F24" s="326">
        <f>F15+F23</f>
        <v>-484.52999999991152</v>
      </c>
      <c r="G24" s="27">
        <f>G15+G23</f>
        <v>511</v>
      </c>
      <c r="H24" s="27">
        <f>H15+H23</f>
        <v>0</v>
      </c>
      <c r="I24" s="326">
        <f>I15+I23</f>
        <v>-47169.139999999898</v>
      </c>
      <c r="J24" s="396">
        <f t="shared" si="2"/>
        <v>9735.0298227165531</v>
      </c>
      <c r="K24" s="62" t="e">
        <f>SUM(I24/H24*100)</f>
        <v>#DIV/0!</v>
      </c>
    </row>
    <row r="25" spans="1:11" s="95" customFormat="1">
      <c r="A25" s="477" t="s">
        <v>252</v>
      </c>
      <c r="B25" s="478"/>
      <c r="C25" s="478"/>
      <c r="D25" s="478"/>
      <c r="E25" s="478"/>
      <c r="F25" s="355">
        <v>1603.8</v>
      </c>
      <c r="G25" s="43">
        <v>-511</v>
      </c>
      <c r="H25" s="43">
        <f>H16+H24</f>
        <v>0</v>
      </c>
      <c r="I25" s="355">
        <v>1119.27</v>
      </c>
      <c r="J25" s="455">
        <f t="shared" si="2"/>
        <v>69.78862701084924</v>
      </c>
      <c r="K25" s="456" t="e">
        <f>SUM(I25/H25*100)</f>
        <v>#DIV/0!</v>
      </c>
    </row>
    <row r="26" spans="1:11" s="95" customFormat="1">
      <c r="A26" s="477" t="s">
        <v>253</v>
      </c>
      <c r="B26" s="478"/>
      <c r="C26" s="478"/>
      <c r="D26" s="478"/>
      <c r="E26" s="478"/>
      <c r="F26" s="355">
        <v>1119.27</v>
      </c>
      <c r="G26" s="43">
        <v>0</v>
      </c>
      <c r="H26" s="43">
        <f>H17+H25</f>
        <v>0</v>
      </c>
      <c r="I26" s="355">
        <v>-46049.87</v>
      </c>
      <c r="J26" s="455">
        <f t="shared" si="2"/>
        <v>-4114.2771627936072</v>
      </c>
      <c r="K26" s="456" t="e">
        <f>SUM(I26/H26*100)</f>
        <v>#DIV/0!</v>
      </c>
    </row>
    <row r="27" spans="1:11" ht="15.75">
      <c r="A27" s="69"/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1">
      <c r="A28" s="79"/>
      <c r="B28" s="79"/>
      <c r="C28" s="79"/>
      <c r="D28" s="80"/>
      <c r="E28" s="81"/>
      <c r="F28" s="75"/>
      <c r="G28" s="75"/>
      <c r="H28" s="75"/>
      <c r="I28" s="75"/>
      <c r="J28" s="75"/>
      <c r="K28" s="75"/>
    </row>
    <row r="29" spans="1:11" ht="15" customHeight="1">
      <c r="A29" s="472"/>
      <c r="B29" s="472"/>
      <c r="C29" s="472"/>
      <c r="D29" s="472"/>
      <c r="E29" s="472"/>
      <c r="F29" s="82"/>
      <c r="G29" s="82"/>
      <c r="H29" s="82"/>
      <c r="I29" s="82"/>
      <c r="J29" s="77"/>
      <c r="K29" s="77"/>
    </row>
    <row r="30" spans="1:11" ht="15" customHeight="1">
      <c r="A30" s="473"/>
      <c r="B30" s="474"/>
      <c r="C30" s="474"/>
      <c r="D30" s="474"/>
      <c r="E30" s="474"/>
      <c r="F30" s="82"/>
      <c r="G30" s="82"/>
      <c r="H30" s="82"/>
      <c r="I30" s="82"/>
      <c r="J30" s="82"/>
      <c r="K30" s="82"/>
    </row>
    <row r="31" spans="1:11" ht="45" customHeight="1">
      <c r="A31" s="472"/>
      <c r="B31" s="472"/>
      <c r="C31" s="472"/>
      <c r="D31" s="472"/>
      <c r="E31" s="472"/>
      <c r="F31" s="82"/>
      <c r="G31" s="82"/>
      <c r="H31" s="82"/>
      <c r="I31" s="82"/>
      <c r="J31" s="82"/>
      <c r="K31" s="82"/>
    </row>
    <row r="32" spans="1:11" ht="15.75">
      <c r="A32" s="71"/>
      <c r="B32" s="83"/>
      <c r="C32" s="83"/>
      <c r="D32" s="83"/>
      <c r="E32" s="83"/>
      <c r="F32" s="83"/>
      <c r="G32" s="83"/>
      <c r="H32" s="83"/>
      <c r="I32" s="83"/>
      <c r="J32" s="83"/>
      <c r="K32" s="83"/>
    </row>
    <row r="33" spans="1:11" ht="15.75">
      <c r="A33" s="475"/>
      <c r="B33" s="475"/>
      <c r="C33" s="475"/>
      <c r="D33" s="475"/>
      <c r="E33" s="475"/>
      <c r="F33" s="475"/>
      <c r="G33" s="475"/>
      <c r="H33" s="475"/>
      <c r="I33" s="475"/>
      <c r="J33" s="475"/>
      <c r="K33" s="71"/>
    </row>
    <row r="34" spans="1:11" ht="18">
      <c r="A34" s="37"/>
      <c r="B34" s="38"/>
      <c r="C34" s="38"/>
      <c r="D34" s="38"/>
      <c r="E34" s="38"/>
      <c r="F34" s="38"/>
      <c r="G34" s="38"/>
      <c r="H34" s="39"/>
      <c r="I34" s="39"/>
      <c r="J34" s="39"/>
      <c r="K34" s="39"/>
    </row>
    <row r="35" spans="1:11">
      <c r="A35" s="84"/>
      <c r="B35" s="84"/>
      <c r="C35" s="84"/>
      <c r="D35" s="85"/>
      <c r="E35" s="86"/>
      <c r="F35" s="76"/>
      <c r="G35" s="76"/>
      <c r="H35" s="76"/>
      <c r="I35" s="76"/>
      <c r="J35" s="76"/>
      <c r="K35" s="76"/>
    </row>
    <row r="36" spans="1:11">
      <c r="A36" s="472"/>
      <c r="B36" s="472"/>
      <c r="C36" s="472"/>
      <c r="D36" s="472"/>
      <c r="E36" s="472"/>
      <c r="F36" s="82"/>
      <c r="G36" s="82"/>
      <c r="H36" s="82"/>
      <c r="I36" s="82"/>
      <c r="J36" s="77"/>
      <c r="K36" s="77"/>
    </row>
    <row r="37" spans="1:11" ht="28.5" customHeight="1">
      <c r="A37" s="472"/>
      <c r="B37" s="472"/>
      <c r="C37" s="472"/>
      <c r="D37" s="472"/>
      <c r="E37" s="472"/>
      <c r="F37" s="82"/>
      <c r="G37" s="82"/>
      <c r="H37" s="82"/>
      <c r="I37" s="82"/>
      <c r="J37" s="77"/>
      <c r="K37" s="77"/>
    </row>
    <row r="38" spans="1:11">
      <c r="A38" s="472"/>
      <c r="B38" s="476"/>
      <c r="C38" s="476"/>
      <c r="D38" s="476"/>
      <c r="E38" s="476"/>
      <c r="F38" s="82"/>
      <c r="G38" s="82"/>
      <c r="H38" s="82"/>
      <c r="I38" s="82"/>
      <c r="J38" s="77"/>
      <c r="K38" s="77"/>
    </row>
    <row r="39" spans="1:11" ht="15" customHeight="1">
      <c r="A39" s="473"/>
      <c r="B39" s="474"/>
      <c r="C39" s="474"/>
      <c r="D39" s="474"/>
      <c r="E39" s="474"/>
      <c r="F39" s="78"/>
      <c r="G39" s="78"/>
      <c r="H39" s="78"/>
      <c r="I39" s="78"/>
      <c r="J39" s="78"/>
      <c r="K39" s="78"/>
    </row>
    <row r="40" spans="1:11" ht="17.25" customHeight="1"/>
    <row r="41" spans="1:11">
      <c r="A41" s="470"/>
      <c r="B41" s="471"/>
      <c r="C41" s="471"/>
      <c r="D41" s="471"/>
      <c r="E41" s="471"/>
      <c r="F41" s="471"/>
      <c r="G41" s="471"/>
      <c r="H41" s="471"/>
      <c r="I41" s="471"/>
      <c r="J41" s="471"/>
      <c r="K41" s="68"/>
    </row>
    <row r="42" spans="1:11" ht="9" customHeight="1"/>
  </sheetData>
  <mergeCells count="26">
    <mergeCell ref="A41:J41"/>
    <mergeCell ref="A23:E23"/>
    <mergeCell ref="A24:E24"/>
    <mergeCell ref="A29:E29"/>
    <mergeCell ref="A30:E30"/>
    <mergeCell ref="A31:E31"/>
    <mergeCell ref="A33:J33"/>
    <mergeCell ref="A36:E36"/>
    <mergeCell ref="A37:E37"/>
    <mergeCell ref="A38:E38"/>
    <mergeCell ref="A39:E39"/>
    <mergeCell ref="A25:E25"/>
    <mergeCell ref="A26:E26"/>
    <mergeCell ref="A22:E22"/>
    <mergeCell ref="A1:J1"/>
    <mergeCell ref="A3:J3"/>
    <mergeCell ref="A5:J5"/>
    <mergeCell ref="A9:E9"/>
    <mergeCell ref="A10:E10"/>
    <mergeCell ref="A11:E11"/>
    <mergeCell ref="A13:E13"/>
    <mergeCell ref="A14:E14"/>
    <mergeCell ref="A15:E15"/>
    <mergeCell ref="A17:J17"/>
    <mergeCell ref="A21:E21"/>
    <mergeCell ref="A2:E2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8"/>
  <sheetViews>
    <sheetView tabSelected="1" topLeftCell="A9" workbookViewId="0">
      <selection activeCell="G45" sqref="G45"/>
    </sheetView>
  </sheetViews>
  <sheetFormatPr defaultRowHeight="15"/>
  <cols>
    <col min="1" max="1" width="5.140625" customWidth="1"/>
    <col min="2" max="2" width="3.42578125" customWidth="1"/>
    <col min="3" max="3" width="4.85546875" customWidth="1"/>
    <col min="4" max="4" width="16.85546875" customWidth="1"/>
    <col min="5" max="5" width="31.85546875" customWidth="1"/>
    <col min="6" max="8" width="25.28515625" customWidth="1"/>
    <col min="9" max="9" width="23.85546875" customWidth="1"/>
    <col min="10" max="10" width="12.7109375" style="357" customWidth="1"/>
    <col min="11" max="11" width="11.7109375" customWidth="1"/>
  </cols>
  <sheetData>
    <row r="1" spans="1:11" ht="42" customHeight="1">
      <c r="A1" s="459"/>
      <c r="B1" s="459"/>
      <c r="C1" s="459"/>
      <c r="D1" s="459"/>
      <c r="E1" s="459"/>
      <c r="F1" s="459"/>
      <c r="G1" s="459"/>
      <c r="H1" s="459"/>
      <c r="I1" s="459"/>
      <c r="J1" s="459"/>
      <c r="K1" s="459"/>
    </row>
    <row r="2" spans="1:11" ht="18" customHeight="1">
      <c r="A2" s="4"/>
      <c r="B2" s="4"/>
      <c r="C2" s="4"/>
      <c r="D2" s="4"/>
      <c r="E2" s="4"/>
      <c r="F2" s="4"/>
      <c r="G2" s="4"/>
      <c r="H2" s="4"/>
      <c r="I2" s="4"/>
    </row>
    <row r="3" spans="1:11" ht="15.75" customHeight="1">
      <c r="A3" s="459" t="s">
        <v>12</v>
      </c>
      <c r="B3" s="459"/>
      <c r="C3" s="459"/>
      <c r="D3" s="459"/>
      <c r="E3" s="459"/>
      <c r="F3" s="459"/>
      <c r="G3" s="459"/>
      <c r="H3" s="459"/>
      <c r="I3" s="69"/>
    </row>
    <row r="4" spans="1:11" ht="18">
      <c r="A4" s="4"/>
      <c r="B4" s="4"/>
      <c r="C4" s="4"/>
      <c r="D4" s="4"/>
      <c r="E4" s="4"/>
      <c r="F4" s="4"/>
      <c r="G4" s="5"/>
      <c r="H4" s="5"/>
      <c r="I4" s="5"/>
    </row>
    <row r="5" spans="1:11" ht="18" customHeight="1">
      <c r="A5" s="459" t="s">
        <v>120</v>
      </c>
      <c r="B5" s="459"/>
      <c r="C5" s="459"/>
      <c r="D5" s="459"/>
      <c r="E5" s="459"/>
      <c r="F5" s="459"/>
      <c r="G5" s="459"/>
      <c r="H5" s="459"/>
      <c r="I5" s="69"/>
    </row>
    <row r="6" spans="1:11" ht="18">
      <c r="A6" s="4"/>
      <c r="B6" s="4"/>
      <c r="C6" s="4"/>
      <c r="D6" s="4"/>
      <c r="E6" s="4"/>
      <c r="F6" s="4"/>
      <c r="G6" s="5"/>
      <c r="H6" s="5"/>
      <c r="I6" s="5"/>
    </row>
    <row r="7" spans="1:11" ht="15.75" customHeight="1">
      <c r="A7" s="459" t="s">
        <v>202</v>
      </c>
      <c r="B7" s="459"/>
      <c r="C7" s="459"/>
      <c r="D7" s="459"/>
      <c r="E7" s="459"/>
      <c r="F7" s="459"/>
      <c r="G7" s="459"/>
      <c r="H7" s="459"/>
      <c r="I7" s="69"/>
    </row>
    <row r="8" spans="1:11" ht="18">
      <c r="A8" s="4"/>
      <c r="B8" s="4"/>
      <c r="C8" s="4"/>
      <c r="D8" s="4"/>
      <c r="E8" s="4"/>
      <c r="F8" s="4"/>
      <c r="G8" s="5" t="s">
        <v>239</v>
      </c>
      <c r="H8" s="5"/>
      <c r="I8" s="5"/>
    </row>
    <row r="9" spans="1:11" ht="38.25">
      <c r="B9" s="117"/>
      <c r="C9" s="117"/>
      <c r="D9" s="117"/>
      <c r="E9" s="116" t="s">
        <v>136</v>
      </c>
      <c r="F9" s="3" t="s">
        <v>257</v>
      </c>
      <c r="G9" s="3" t="s">
        <v>247</v>
      </c>
      <c r="H9" s="3" t="s">
        <v>248</v>
      </c>
      <c r="I9" s="116" t="s">
        <v>258</v>
      </c>
      <c r="J9" s="397" t="s">
        <v>194</v>
      </c>
      <c r="K9" s="129" t="s">
        <v>236</v>
      </c>
    </row>
    <row r="10" spans="1:11">
      <c r="A10" s="96"/>
      <c r="B10" s="97"/>
      <c r="C10" s="98"/>
      <c r="D10" s="137">
        <v>1</v>
      </c>
      <c r="E10" s="138"/>
      <c r="F10" s="94">
        <v>2</v>
      </c>
      <c r="G10" s="94">
        <v>3</v>
      </c>
      <c r="H10" s="94">
        <v>4</v>
      </c>
      <c r="I10" s="139">
        <v>5</v>
      </c>
      <c r="J10" s="406">
        <v>6</v>
      </c>
      <c r="K10" s="140">
        <v>7</v>
      </c>
    </row>
    <row r="11" spans="1:11" ht="15.75" customHeight="1">
      <c r="A11" s="105"/>
      <c r="B11" s="105"/>
      <c r="C11" s="105"/>
      <c r="D11" s="60"/>
      <c r="E11" s="151" t="s">
        <v>137</v>
      </c>
      <c r="F11" s="329">
        <f>SUM(F12)</f>
        <v>563407.66999999993</v>
      </c>
      <c r="G11" s="61">
        <f>SUM(G12+G36)</f>
        <v>676301.26</v>
      </c>
      <c r="H11" s="61">
        <f>SUM(H12)</f>
        <v>0</v>
      </c>
      <c r="I11" s="329">
        <f>SUM(I12)</f>
        <v>621945.55000000005</v>
      </c>
      <c r="J11" s="398">
        <f>SUM(I11/F11*100)</f>
        <v>110.38996859946903</v>
      </c>
      <c r="K11" s="398">
        <f>SUM(I11/G11*100)</f>
        <v>91.962796284011077</v>
      </c>
    </row>
    <row r="12" spans="1:11">
      <c r="A12" s="141">
        <v>6</v>
      </c>
      <c r="B12" s="141"/>
      <c r="C12" s="141"/>
      <c r="D12" s="142"/>
      <c r="E12" s="150" t="s">
        <v>5</v>
      </c>
      <c r="F12" s="330">
        <f>SUM(F13+F19+F23+F25+F31)</f>
        <v>563407.66999999993</v>
      </c>
      <c r="G12" s="143">
        <f>SUM(G13+G19+G22+G25+G31)</f>
        <v>674671.26</v>
      </c>
      <c r="H12" s="143">
        <f>SUM(H13+H19+H25+H31)</f>
        <v>0</v>
      </c>
      <c r="I12" s="330">
        <f>SUM(I13+I19+I23+I25+I31)</f>
        <v>621945.55000000005</v>
      </c>
      <c r="J12" s="399">
        <f t="shared" ref="J12:J41" si="0">SUM(I12/F12*100)</f>
        <v>110.38996859946903</v>
      </c>
      <c r="K12" s="399">
        <f t="shared" ref="K12:K75" si="1">SUM(I12/G12*100)</f>
        <v>92.184977614134638</v>
      </c>
    </row>
    <row r="13" spans="1:11" ht="26.25">
      <c r="A13" s="100"/>
      <c r="B13" s="101">
        <v>63</v>
      </c>
      <c r="C13" s="101"/>
      <c r="D13" s="102"/>
      <c r="E13" s="130" t="s">
        <v>20</v>
      </c>
      <c r="F13" s="331">
        <f>SUM(F14+F16)</f>
        <v>492769.91</v>
      </c>
      <c r="G13" s="103">
        <f>SUM(G14+G16)</f>
        <v>583997</v>
      </c>
      <c r="H13" s="103">
        <f>SUM(H14+H16)</f>
        <v>0</v>
      </c>
      <c r="I13" s="331">
        <f>SUM(I14+I16)</f>
        <v>537456.92000000004</v>
      </c>
      <c r="J13" s="342">
        <f t="shared" si="0"/>
        <v>109.06853464327806</v>
      </c>
      <c r="K13" s="342">
        <f t="shared" si="1"/>
        <v>92.030767281338782</v>
      </c>
    </row>
    <row r="14" spans="1:11" ht="26.25">
      <c r="A14" s="45"/>
      <c r="B14" s="104"/>
      <c r="C14" s="104">
        <v>634</v>
      </c>
      <c r="D14" s="53"/>
      <c r="E14" s="131" t="s">
        <v>138</v>
      </c>
      <c r="F14" s="332">
        <f>SUM(F15)</f>
        <v>0</v>
      </c>
      <c r="G14" s="54">
        <f>SUM(G15)</f>
        <v>0</v>
      </c>
      <c r="H14" s="54">
        <f>SUM(H15)</f>
        <v>0</v>
      </c>
      <c r="I14" s="332">
        <f>SUM(I15)</f>
        <v>0</v>
      </c>
      <c r="J14" s="335" t="e">
        <f t="shared" si="0"/>
        <v>#DIV/0!</v>
      </c>
      <c r="K14" s="335" t="e">
        <f t="shared" si="1"/>
        <v>#DIV/0!</v>
      </c>
    </row>
    <row r="15" spans="1:11" ht="26.25">
      <c r="A15" s="11"/>
      <c r="B15" s="14"/>
      <c r="C15" s="14"/>
      <c r="D15" s="123">
        <v>6341</v>
      </c>
      <c r="E15" s="132" t="s">
        <v>139</v>
      </c>
      <c r="F15" s="346"/>
      <c r="G15" s="9"/>
      <c r="H15" s="9"/>
      <c r="I15" s="346"/>
      <c r="J15" s="343" t="e">
        <f t="shared" si="0"/>
        <v>#DIV/0!</v>
      </c>
      <c r="K15" s="343" t="e">
        <f t="shared" si="1"/>
        <v>#DIV/0!</v>
      </c>
    </row>
    <row r="16" spans="1:11" ht="26.25">
      <c r="A16" s="108"/>
      <c r="B16" s="109"/>
      <c r="C16" s="109">
        <v>636</v>
      </c>
      <c r="D16" s="125"/>
      <c r="E16" s="131" t="s">
        <v>126</v>
      </c>
      <c r="F16" s="332">
        <f>SUM(F17+F18)</f>
        <v>492769.91</v>
      </c>
      <c r="G16" s="54">
        <v>583997</v>
      </c>
      <c r="H16" s="54">
        <f>SUM(H17+H18)</f>
        <v>0</v>
      </c>
      <c r="I16" s="332">
        <f>SUM(I17+I18)</f>
        <v>537456.92000000004</v>
      </c>
      <c r="J16" s="335">
        <f t="shared" si="0"/>
        <v>109.06853464327806</v>
      </c>
      <c r="K16" s="335">
        <f t="shared" si="1"/>
        <v>92.030767281338782</v>
      </c>
    </row>
    <row r="17" spans="1:11" ht="39">
      <c r="A17" s="118"/>
      <c r="B17" s="40"/>
      <c r="C17" s="40"/>
      <c r="D17" s="123">
        <v>6361</v>
      </c>
      <c r="E17" s="132" t="s">
        <v>140</v>
      </c>
      <c r="F17" s="346">
        <v>492459.72</v>
      </c>
      <c r="G17" s="9"/>
      <c r="H17" s="9"/>
      <c r="I17" s="346">
        <v>536737.05000000005</v>
      </c>
      <c r="J17" s="343">
        <f t="shared" si="0"/>
        <v>108.99105616191311</v>
      </c>
      <c r="K17" s="343" t="e">
        <f t="shared" si="1"/>
        <v>#DIV/0!</v>
      </c>
    </row>
    <row r="18" spans="1:11" ht="39">
      <c r="A18" s="118"/>
      <c r="B18" s="40"/>
      <c r="C18" s="41"/>
      <c r="D18" s="123">
        <v>6362</v>
      </c>
      <c r="E18" s="132" t="s">
        <v>141</v>
      </c>
      <c r="F18" s="346">
        <v>310.19</v>
      </c>
      <c r="G18" s="9"/>
      <c r="H18" s="9"/>
      <c r="I18" s="346">
        <v>719.87</v>
      </c>
      <c r="J18" s="343">
        <f t="shared" si="0"/>
        <v>232.07389019633129</v>
      </c>
      <c r="K18" s="343" t="e">
        <f t="shared" si="1"/>
        <v>#DIV/0!</v>
      </c>
    </row>
    <row r="19" spans="1:11">
      <c r="A19" s="106"/>
      <c r="B19" s="107">
        <v>64</v>
      </c>
      <c r="C19" s="111"/>
      <c r="D19" s="124"/>
      <c r="E19" s="130" t="s">
        <v>45</v>
      </c>
      <c r="F19" s="331">
        <f t="shared" ref="F19:I20" si="2">SUM(F20)</f>
        <v>0.04</v>
      </c>
      <c r="G19" s="103">
        <f t="shared" si="2"/>
        <v>1</v>
      </c>
      <c r="H19" s="103">
        <f t="shared" si="2"/>
        <v>0</v>
      </c>
      <c r="I19" s="331">
        <f t="shared" si="2"/>
        <v>0.21</v>
      </c>
      <c r="J19" s="342">
        <f t="shared" si="0"/>
        <v>525</v>
      </c>
      <c r="K19" s="342">
        <f t="shared" si="1"/>
        <v>21</v>
      </c>
    </row>
    <row r="20" spans="1:11">
      <c r="A20" s="108"/>
      <c r="B20" s="109"/>
      <c r="C20" s="110">
        <v>641</v>
      </c>
      <c r="D20" s="125"/>
      <c r="E20" s="131" t="s">
        <v>127</v>
      </c>
      <c r="F20" s="332">
        <f t="shared" si="2"/>
        <v>0.04</v>
      </c>
      <c r="G20" s="54">
        <f t="shared" si="2"/>
        <v>1</v>
      </c>
      <c r="H20" s="54">
        <f t="shared" si="2"/>
        <v>0</v>
      </c>
      <c r="I20" s="332">
        <f t="shared" si="2"/>
        <v>0.21</v>
      </c>
      <c r="J20" s="335">
        <f t="shared" si="0"/>
        <v>525</v>
      </c>
      <c r="K20" s="335">
        <f t="shared" si="1"/>
        <v>21</v>
      </c>
    </row>
    <row r="21" spans="1:11" ht="26.25">
      <c r="A21" s="118"/>
      <c r="B21" s="40"/>
      <c r="C21" s="41"/>
      <c r="D21" s="123">
        <v>6413</v>
      </c>
      <c r="E21" s="132" t="s">
        <v>128</v>
      </c>
      <c r="F21" s="346">
        <v>0.04</v>
      </c>
      <c r="G21" s="9">
        <v>1</v>
      </c>
      <c r="H21" s="9"/>
      <c r="I21" s="346">
        <v>0.21</v>
      </c>
      <c r="J21" s="343">
        <f t="shared" si="0"/>
        <v>525</v>
      </c>
      <c r="K21" s="343">
        <f t="shared" si="1"/>
        <v>21</v>
      </c>
    </row>
    <row r="22" spans="1:11" ht="39">
      <c r="A22" s="106"/>
      <c r="B22" s="107">
        <v>65</v>
      </c>
      <c r="C22" s="111"/>
      <c r="D22" s="124"/>
      <c r="E22" s="130" t="s">
        <v>44</v>
      </c>
      <c r="F22" s="331">
        <f t="shared" ref="F22:I23" si="3">SUM(F23)</f>
        <v>1399</v>
      </c>
      <c r="G22" s="103">
        <f t="shared" si="3"/>
        <v>270</v>
      </c>
      <c r="H22" s="103">
        <f t="shared" si="3"/>
        <v>0</v>
      </c>
      <c r="I22" s="331">
        <f t="shared" si="3"/>
        <v>270</v>
      </c>
      <c r="J22" s="342">
        <f t="shared" si="0"/>
        <v>19.299499642601859</v>
      </c>
      <c r="K22" s="342">
        <f t="shared" si="1"/>
        <v>100</v>
      </c>
    </row>
    <row r="23" spans="1:11">
      <c r="A23" s="108"/>
      <c r="B23" s="109"/>
      <c r="C23" s="110">
        <v>652</v>
      </c>
      <c r="D23" s="125"/>
      <c r="E23" s="131" t="s">
        <v>129</v>
      </c>
      <c r="F23" s="332">
        <f t="shared" si="3"/>
        <v>1399</v>
      </c>
      <c r="G23" s="54">
        <v>270</v>
      </c>
      <c r="H23" s="54">
        <f t="shared" si="3"/>
        <v>0</v>
      </c>
      <c r="I23" s="332">
        <f t="shared" si="3"/>
        <v>270</v>
      </c>
      <c r="J23" s="335">
        <f t="shared" si="0"/>
        <v>19.299499642601859</v>
      </c>
      <c r="K23" s="335">
        <f t="shared" si="1"/>
        <v>100</v>
      </c>
    </row>
    <row r="24" spans="1:11">
      <c r="A24" s="118"/>
      <c r="B24" s="40"/>
      <c r="C24" s="41"/>
      <c r="D24" s="123">
        <v>6526</v>
      </c>
      <c r="E24" s="132" t="s">
        <v>130</v>
      </c>
      <c r="F24" s="346">
        <v>1399</v>
      </c>
      <c r="G24" s="9"/>
      <c r="H24" s="9"/>
      <c r="I24" s="346">
        <v>270</v>
      </c>
      <c r="J24" s="343">
        <f t="shared" si="0"/>
        <v>19.299499642601859</v>
      </c>
      <c r="K24" s="343" t="e">
        <f t="shared" si="1"/>
        <v>#DIV/0!</v>
      </c>
    </row>
    <row r="25" spans="1:11" ht="51.75">
      <c r="A25" s="167"/>
      <c r="B25" s="167">
        <v>66</v>
      </c>
      <c r="C25" s="100"/>
      <c r="D25" s="168"/>
      <c r="E25" s="169" t="s">
        <v>195</v>
      </c>
      <c r="F25" s="334">
        <f>SUM(F26+F28)</f>
        <v>0</v>
      </c>
      <c r="G25" s="136">
        <f>SUM(G26+G28)</f>
        <v>1350</v>
      </c>
      <c r="H25" s="136">
        <f>SUM(H26+H28)</f>
        <v>0</v>
      </c>
      <c r="I25" s="334">
        <f>SUM(I26+I28)</f>
        <v>1350</v>
      </c>
      <c r="J25" s="342" t="e">
        <f t="shared" si="0"/>
        <v>#DIV/0!</v>
      </c>
      <c r="K25" s="342">
        <f t="shared" si="1"/>
        <v>100</v>
      </c>
    </row>
    <row r="26" spans="1:11" ht="26.25">
      <c r="A26" s="47"/>
      <c r="B26" s="47"/>
      <c r="C26" s="67">
        <v>661</v>
      </c>
      <c r="D26" s="125">
        <v>661</v>
      </c>
      <c r="E26" s="131" t="s">
        <v>134</v>
      </c>
      <c r="F26" s="332">
        <f>SUM(F27)</f>
        <v>0</v>
      </c>
      <c r="G26" s="54">
        <v>0</v>
      </c>
      <c r="H26" s="54">
        <f>SUM(H27)</f>
        <v>0</v>
      </c>
      <c r="I26" s="332">
        <f>SUM(I27)</f>
        <v>0</v>
      </c>
      <c r="J26" s="335" t="e">
        <f t="shared" si="0"/>
        <v>#DIV/0!</v>
      </c>
      <c r="K26" s="335" t="e">
        <f t="shared" si="1"/>
        <v>#DIV/0!</v>
      </c>
    </row>
    <row r="27" spans="1:11">
      <c r="A27" s="14"/>
      <c r="B27" s="14"/>
      <c r="C27" s="23"/>
      <c r="D27" s="123">
        <v>6615</v>
      </c>
      <c r="E27" s="132" t="s">
        <v>135</v>
      </c>
      <c r="F27" s="347"/>
      <c r="G27" s="9"/>
      <c r="H27" s="10"/>
      <c r="I27" s="347"/>
      <c r="J27" s="343" t="e">
        <f t="shared" si="0"/>
        <v>#DIV/0!</v>
      </c>
      <c r="K27" s="343" t="e">
        <f t="shared" si="1"/>
        <v>#DIV/0!</v>
      </c>
    </row>
    <row r="28" spans="1:11" ht="39">
      <c r="A28" s="180"/>
      <c r="B28" s="146"/>
      <c r="C28" s="146">
        <v>663</v>
      </c>
      <c r="D28" s="164"/>
      <c r="E28" s="227" t="s">
        <v>142</v>
      </c>
      <c r="F28" s="335">
        <f>SUM(F29+F30)</f>
        <v>0</v>
      </c>
      <c r="G28" s="163">
        <v>1350</v>
      </c>
      <c r="H28" s="163">
        <f>SUM(H29+H30)</f>
        <v>0</v>
      </c>
      <c r="I28" s="335">
        <f>SUM(I29+I30)</f>
        <v>1350</v>
      </c>
      <c r="J28" s="335" t="e">
        <f t="shared" si="0"/>
        <v>#DIV/0!</v>
      </c>
      <c r="K28" s="335">
        <f t="shared" si="1"/>
        <v>100</v>
      </c>
    </row>
    <row r="29" spans="1:11">
      <c r="B29" s="120"/>
      <c r="C29" s="120"/>
      <c r="D29" s="120">
        <v>6631</v>
      </c>
      <c r="E29" s="228" t="s">
        <v>143</v>
      </c>
      <c r="F29" s="336">
        <v>0</v>
      </c>
      <c r="G29" s="122">
        <v>1350</v>
      </c>
      <c r="H29" s="122"/>
      <c r="I29" s="336">
        <v>1350</v>
      </c>
      <c r="J29" s="343" t="e">
        <f t="shared" si="0"/>
        <v>#DIV/0!</v>
      </c>
      <c r="K29" s="343">
        <f t="shared" si="1"/>
        <v>100</v>
      </c>
    </row>
    <row r="30" spans="1:11">
      <c r="A30" s="181"/>
      <c r="B30" s="120"/>
      <c r="C30" s="120"/>
      <c r="D30" s="135">
        <v>6632</v>
      </c>
      <c r="E30" s="228" t="s">
        <v>196</v>
      </c>
      <c r="F30" s="336"/>
      <c r="G30" s="122"/>
      <c r="H30" s="122"/>
      <c r="I30" s="336"/>
      <c r="J30" s="343" t="e">
        <f t="shared" si="0"/>
        <v>#DIV/0!</v>
      </c>
      <c r="K30" s="343" t="e">
        <f t="shared" si="1"/>
        <v>#DIV/0!</v>
      </c>
    </row>
    <row r="31" spans="1:11" ht="41.45" customHeight="1">
      <c r="A31" s="182"/>
      <c r="B31" s="165">
        <v>67</v>
      </c>
      <c r="C31" s="165"/>
      <c r="D31" s="165"/>
      <c r="E31" s="229" t="s">
        <v>144</v>
      </c>
      <c r="F31" s="337">
        <f>SUM(F32)</f>
        <v>69238.720000000001</v>
      </c>
      <c r="G31" s="186">
        <f>SUM(G32)</f>
        <v>89053.26</v>
      </c>
      <c r="H31" s="186">
        <f>SUM(H32)</f>
        <v>0</v>
      </c>
      <c r="I31" s="337">
        <f>SUM(I32)</f>
        <v>82868.42</v>
      </c>
      <c r="J31" s="342">
        <f t="shared" si="0"/>
        <v>119.68508372194056</v>
      </c>
      <c r="K31" s="342">
        <f t="shared" si="1"/>
        <v>93.054897709527978</v>
      </c>
    </row>
    <row r="32" spans="1:11" ht="38.25">
      <c r="A32" s="183"/>
      <c r="B32" s="166"/>
      <c r="C32" s="170">
        <v>671</v>
      </c>
      <c r="D32" s="170">
        <v>671</v>
      </c>
      <c r="E32" s="201" t="s">
        <v>145</v>
      </c>
      <c r="F32" s="338">
        <f>SUM(F33+F34)</f>
        <v>69238.720000000001</v>
      </c>
      <c r="G32" s="187">
        <v>89053.26</v>
      </c>
      <c r="H32" s="187">
        <f>SUM(H33+H34)</f>
        <v>0</v>
      </c>
      <c r="I32" s="338">
        <f>SUM(I33+I34)</f>
        <v>82868.42</v>
      </c>
      <c r="J32" s="335">
        <f t="shared" si="0"/>
        <v>119.68508372194056</v>
      </c>
      <c r="K32" s="335">
        <f t="shared" si="1"/>
        <v>93.054897709527978</v>
      </c>
    </row>
    <row r="33" spans="1:11" ht="25.5">
      <c r="A33" s="3"/>
      <c r="B33" s="99"/>
      <c r="C33" s="99"/>
      <c r="D33" s="88">
        <v>6711</v>
      </c>
      <c r="E33" s="134" t="s">
        <v>146</v>
      </c>
      <c r="F33" s="348">
        <v>48238.720000000001</v>
      </c>
      <c r="G33" s="94"/>
      <c r="H33" s="94"/>
      <c r="I33" s="348">
        <v>49868.79</v>
      </c>
      <c r="J33" s="343">
        <f t="shared" si="0"/>
        <v>103.37917341090311</v>
      </c>
      <c r="K33" s="343" t="e">
        <f t="shared" si="1"/>
        <v>#DIV/0!</v>
      </c>
    </row>
    <row r="34" spans="1:11" ht="25.5">
      <c r="A34" s="3"/>
      <c r="B34" s="99"/>
      <c r="C34" s="99"/>
      <c r="D34" s="88">
        <v>6712</v>
      </c>
      <c r="E34" s="134" t="s">
        <v>197</v>
      </c>
      <c r="F34" s="348">
        <v>21000</v>
      </c>
      <c r="G34" s="94"/>
      <c r="H34" s="94"/>
      <c r="I34" s="348">
        <v>32999.629999999997</v>
      </c>
      <c r="J34" s="343">
        <f t="shared" si="0"/>
        <v>157.14109523809523</v>
      </c>
      <c r="K34" s="343" t="e">
        <f t="shared" si="1"/>
        <v>#DIV/0!</v>
      </c>
    </row>
    <row r="35" spans="1:11">
      <c r="A35" s="49">
        <v>9</v>
      </c>
      <c r="B35" s="50"/>
      <c r="C35" s="50"/>
      <c r="D35" s="50"/>
      <c r="E35" s="452" t="s">
        <v>262</v>
      </c>
      <c r="F35" s="349"/>
      <c r="G35" s="184"/>
      <c r="H35" s="184"/>
      <c r="I35" s="349"/>
      <c r="J35" s="399" t="e">
        <f t="shared" si="0"/>
        <v>#DIV/0!</v>
      </c>
      <c r="K35" s="399" t="e">
        <f t="shared" si="1"/>
        <v>#DIV/0!</v>
      </c>
    </row>
    <row r="36" spans="1:11">
      <c r="A36" s="19"/>
      <c r="B36" s="171">
        <v>92</v>
      </c>
      <c r="C36" s="172"/>
      <c r="D36" s="171"/>
      <c r="E36" s="173" t="s">
        <v>263</v>
      </c>
      <c r="F36" s="339">
        <f>SUM(F37)</f>
        <v>0</v>
      </c>
      <c r="G36" s="185">
        <f>SUM(G37)</f>
        <v>1630</v>
      </c>
      <c r="H36" s="185">
        <f>SUM(H37)</f>
        <v>0</v>
      </c>
      <c r="I36" s="339">
        <f>SUM(I37)</f>
        <v>0</v>
      </c>
      <c r="J36" s="342" t="e">
        <f t="shared" si="0"/>
        <v>#DIV/0!</v>
      </c>
      <c r="K36" s="342">
        <f t="shared" si="1"/>
        <v>0</v>
      </c>
    </row>
    <row r="37" spans="1:11" ht="15.75" customHeight="1">
      <c r="A37" s="45"/>
      <c r="B37" s="45"/>
      <c r="C37" s="104">
        <v>922</v>
      </c>
      <c r="D37" s="126"/>
      <c r="E37" s="133" t="s">
        <v>264</v>
      </c>
      <c r="F37" s="340"/>
      <c r="G37" s="46">
        <f>SUM(G38)</f>
        <v>1630</v>
      </c>
      <c r="H37" s="46"/>
      <c r="I37" s="340"/>
      <c r="J37" s="335" t="e">
        <f t="shared" si="0"/>
        <v>#DIV/0!</v>
      </c>
      <c r="K37" s="335">
        <f t="shared" si="1"/>
        <v>0</v>
      </c>
    </row>
    <row r="38" spans="1:11" ht="15.75" customHeight="1">
      <c r="A38" s="11"/>
      <c r="B38" s="14"/>
      <c r="C38" s="14"/>
      <c r="D38" s="123">
        <v>9221</v>
      </c>
      <c r="E38" s="132" t="s">
        <v>265</v>
      </c>
      <c r="F38" s="346"/>
      <c r="G38" s="9">
        <v>1630</v>
      </c>
      <c r="H38" s="9"/>
      <c r="I38" s="346"/>
      <c r="J38" s="343" t="e">
        <f t="shared" si="0"/>
        <v>#DIV/0!</v>
      </c>
      <c r="K38" s="343">
        <f t="shared" si="1"/>
        <v>0</v>
      </c>
    </row>
    <row r="39" spans="1:11">
      <c r="A39" s="118"/>
      <c r="B39" s="118"/>
      <c r="C39" s="118"/>
      <c r="D39" s="123"/>
      <c r="E39" s="132"/>
      <c r="F39" s="346"/>
      <c r="G39" s="9"/>
      <c r="H39" s="9"/>
      <c r="I39" s="346"/>
      <c r="J39" s="343" t="e">
        <f t="shared" si="0"/>
        <v>#DIV/0!</v>
      </c>
      <c r="K39" s="343" t="e">
        <f t="shared" si="1"/>
        <v>#DIV/0!</v>
      </c>
    </row>
    <row r="40" spans="1:11">
      <c r="A40" s="118"/>
      <c r="B40" s="118"/>
      <c r="C40" s="118"/>
      <c r="D40" s="123"/>
      <c r="E40" s="132"/>
      <c r="F40" s="346"/>
      <c r="G40" s="9"/>
      <c r="H40" s="9"/>
      <c r="I40" s="346"/>
      <c r="J40" s="343" t="e">
        <f t="shared" si="0"/>
        <v>#DIV/0!</v>
      </c>
      <c r="K40" s="343" t="e">
        <f t="shared" si="1"/>
        <v>#DIV/0!</v>
      </c>
    </row>
    <row r="41" spans="1:11">
      <c r="A41" s="118"/>
      <c r="B41" s="40"/>
      <c r="C41" s="41"/>
      <c r="D41" s="123"/>
      <c r="E41" s="132"/>
      <c r="F41" s="346"/>
      <c r="G41" s="9"/>
      <c r="H41" s="9"/>
      <c r="I41" s="346"/>
      <c r="J41" s="343" t="e">
        <f t="shared" si="0"/>
        <v>#DIV/0!</v>
      </c>
      <c r="K41" s="343" t="e">
        <f t="shared" si="1"/>
        <v>#DIV/0!</v>
      </c>
    </row>
    <row r="42" spans="1:11" ht="39">
      <c r="A42" s="119"/>
      <c r="B42" s="157"/>
      <c r="C42" s="158"/>
      <c r="D42" s="159"/>
      <c r="E42" s="147" t="s">
        <v>136</v>
      </c>
      <c r="F42" s="341" t="s">
        <v>257</v>
      </c>
      <c r="G42" s="147" t="s">
        <v>247</v>
      </c>
      <c r="H42" s="148" t="s">
        <v>248</v>
      </c>
      <c r="I42" s="341" t="s">
        <v>258</v>
      </c>
      <c r="J42" s="397" t="s">
        <v>194</v>
      </c>
      <c r="K42" s="397" t="e">
        <f t="shared" si="1"/>
        <v>#VALUE!</v>
      </c>
    </row>
    <row r="43" spans="1:11">
      <c r="A43" s="176"/>
      <c r="B43" s="176"/>
      <c r="C43" s="177"/>
      <c r="D43" s="178"/>
      <c r="E43" s="127">
        <v>1</v>
      </c>
      <c r="F43" s="350">
        <v>2</v>
      </c>
      <c r="G43" s="128">
        <v>3</v>
      </c>
      <c r="H43" s="128">
        <v>4</v>
      </c>
      <c r="I43" s="350">
        <v>5</v>
      </c>
      <c r="J43" s="401">
        <v>6</v>
      </c>
      <c r="K43" s="405">
        <f t="shared" si="1"/>
        <v>166.66666666666669</v>
      </c>
    </row>
    <row r="44" spans="1:11">
      <c r="A44" s="154"/>
      <c r="B44" s="155"/>
      <c r="C44" s="156"/>
      <c r="D44" s="160"/>
      <c r="E44" s="174" t="s">
        <v>9</v>
      </c>
      <c r="F44" s="329">
        <f>SUM(F45+F101)</f>
        <v>563892.20000000007</v>
      </c>
      <c r="G44" s="61">
        <f>SUM(G45+G101+G115)</f>
        <v>676301.26</v>
      </c>
      <c r="H44" s="61">
        <f>SUM(H45+H101)</f>
        <v>0</v>
      </c>
      <c r="I44" s="329">
        <f>SUM(I45+I101)</f>
        <v>669114.68999999994</v>
      </c>
      <c r="J44" s="400">
        <f>SUM(I44/F44*100)</f>
        <v>118.66003643958895</v>
      </c>
      <c r="K44" s="400">
        <f t="shared" si="1"/>
        <v>98.937371490332566</v>
      </c>
    </row>
    <row r="45" spans="1:11">
      <c r="A45" s="59">
        <v>3</v>
      </c>
      <c r="B45" s="152"/>
      <c r="C45" s="153"/>
      <c r="D45" s="161"/>
      <c r="E45" s="175" t="s">
        <v>6</v>
      </c>
      <c r="F45" s="326">
        <f>SUM(F46+F56+F89+F95+F98)</f>
        <v>542581.19000000006</v>
      </c>
      <c r="G45" s="27">
        <f>SUM(G46+G56+G89+G95+G98)</f>
        <v>640307.26</v>
      </c>
      <c r="H45" s="27">
        <f>SUM(H46+H56+H89+H95+H98)</f>
        <v>0</v>
      </c>
      <c r="I45" s="326">
        <f>SUM(I46+I56+I89+I95+I98)</f>
        <v>633910.37</v>
      </c>
      <c r="J45" s="400">
        <f t="shared" ref="J45:J111" si="4">SUM(I45/F45*100)</f>
        <v>116.83235277654941</v>
      </c>
      <c r="K45" s="400">
        <f t="shared" si="1"/>
        <v>99.00096556768699</v>
      </c>
    </row>
    <row r="46" spans="1:11">
      <c r="A46" s="145"/>
      <c r="B46" s="145">
        <v>31</v>
      </c>
      <c r="C46" s="145"/>
      <c r="D46" s="145"/>
      <c r="E46" s="230" t="s">
        <v>7</v>
      </c>
      <c r="F46" s="342">
        <f>SUM(F47+F51+F53)</f>
        <v>474712.5</v>
      </c>
      <c r="G46" s="162">
        <f>SUM(G47+G51+G53)</f>
        <v>569405.26</v>
      </c>
      <c r="H46" s="162">
        <f>SUM(H47+H51+H53)</f>
        <v>0</v>
      </c>
      <c r="I46" s="342">
        <f>SUM(I47+I51+I53)</f>
        <v>564238.39</v>
      </c>
      <c r="J46" s="342">
        <f t="shared" si="4"/>
        <v>118.85897042947047</v>
      </c>
      <c r="K46" s="342">
        <f t="shared" si="1"/>
        <v>99.092584778721573</v>
      </c>
    </row>
    <row r="47" spans="1:11">
      <c r="A47" s="146"/>
      <c r="B47" s="146"/>
      <c r="C47" s="146">
        <v>311</v>
      </c>
      <c r="D47" s="146"/>
      <c r="E47" s="231" t="s">
        <v>147</v>
      </c>
      <c r="F47" s="335">
        <f>SUM(F48:F50)</f>
        <v>393675.37</v>
      </c>
      <c r="G47" s="163">
        <v>476280.26</v>
      </c>
      <c r="H47" s="163">
        <f>SUM(H48:H50)</f>
        <v>0</v>
      </c>
      <c r="I47" s="335">
        <f>SUM(I48:I50)</f>
        <v>471486.94</v>
      </c>
      <c r="J47" s="335">
        <f t="shared" si="4"/>
        <v>119.7654148391351</v>
      </c>
      <c r="K47" s="335">
        <f t="shared" si="1"/>
        <v>98.993592554098299</v>
      </c>
    </row>
    <row r="48" spans="1:11">
      <c r="A48" s="120"/>
      <c r="B48" s="120"/>
      <c r="C48" s="120"/>
      <c r="D48" s="120">
        <v>3111</v>
      </c>
      <c r="E48" s="232" t="s">
        <v>148</v>
      </c>
      <c r="F48" s="336">
        <v>359926.49</v>
      </c>
      <c r="G48" s="122"/>
      <c r="H48" s="122"/>
      <c r="I48" s="336">
        <v>428157.11</v>
      </c>
      <c r="J48" s="343">
        <f t="shared" si="4"/>
        <v>118.95682087750752</v>
      </c>
      <c r="K48" s="343" t="e">
        <f t="shared" si="1"/>
        <v>#DIV/0!</v>
      </c>
    </row>
    <row r="49" spans="1:11">
      <c r="A49" s="120"/>
      <c r="B49" s="120"/>
      <c r="C49" s="120"/>
      <c r="D49" s="120">
        <v>3113</v>
      </c>
      <c r="E49" s="232" t="s">
        <v>149</v>
      </c>
      <c r="F49" s="336">
        <v>2535.08</v>
      </c>
      <c r="G49" s="122"/>
      <c r="H49" s="122"/>
      <c r="I49" s="336">
        <v>2722.95</v>
      </c>
      <c r="J49" s="343">
        <f t="shared" si="4"/>
        <v>107.41081149312841</v>
      </c>
      <c r="K49" s="343" t="e">
        <f t="shared" si="1"/>
        <v>#DIV/0!</v>
      </c>
    </row>
    <row r="50" spans="1:11">
      <c r="A50" s="120"/>
      <c r="B50" s="120"/>
      <c r="C50" s="120"/>
      <c r="D50" s="120">
        <v>3114</v>
      </c>
      <c r="E50" s="232" t="s">
        <v>201</v>
      </c>
      <c r="F50" s="336">
        <v>31213.8</v>
      </c>
      <c r="G50" s="122"/>
      <c r="H50" s="122"/>
      <c r="I50" s="336">
        <v>40606.879999999997</v>
      </c>
      <c r="J50" s="343">
        <f t="shared" si="4"/>
        <v>130.09271540152113</v>
      </c>
      <c r="K50" s="343" t="e">
        <f t="shared" si="1"/>
        <v>#DIV/0!</v>
      </c>
    </row>
    <row r="51" spans="1:11">
      <c r="A51" s="146"/>
      <c r="B51" s="146"/>
      <c r="C51" s="146">
        <v>312</v>
      </c>
      <c r="D51" s="146"/>
      <c r="E51" s="231" t="s">
        <v>150</v>
      </c>
      <c r="F51" s="335">
        <f>SUM(F52)</f>
        <v>16080.7</v>
      </c>
      <c r="G51" s="163">
        <v>15605</v>
      </c>
      <c r="H51" s="163">
        <f>SUM(H52)</f>
        <v>0</v>
      </c>
      <c r="I51" s="335">
        <f>SUM(I52)</f>
        <v>15522.28</v>
      </c>
      <c r="J51" s="335">
        <f t="shared" si="4"/>
        <v>96.527389976804486</v>
      </c>
      <c r="K51" s="335">
        <f t="shared" si="1"/>
        <v>99.469913489266261</v>
      </c>
    </row>
    <row r="52" spans="1:11">
      <c r="A52" s="120"/>
      <c r="B52" s="120"/>
      <c r="C52" s="120"/>
      <c r="D52" s="120">
        <v>3121</v>
      </c>
      <c r="E52" s="232" t="s">
        <v>150</v>
      </c>
      <c r="F52" s="336">
        <v>16080.7</v>
      </c>
      <c r="G52" s="122"/>
      <c r="H52" s="122"/>
      <c r="I52" s="336">
        <v>15522.28</v>
      </c>
      <c r="J52" s="343">
        <f t="shared" si="4"/>
        <v>96.527389976804486</v>
      </c>
      <c r="K52" s="343" t="e">
        <f t="shared" si="1"/>
        <v>#DIV/0!</v>
      </c>
    </row>
    <row r="53" spans="1:11">
      <c r="A53" s="146"/>
      <c r="B53" s="146"/>
      <c r="C53" s="146">
        <v>313</v>
      </c>
      <c r="D53" s="146"/>
      <c r="E53" s="231" t="s">
        <v>151</v>
      </c>
      <c r="F53" s="335">
        <f>SUM(F54+F55)</f>
        <v>64956.43</v>
      </c>
      <c r="G53" s="163">
        <v>77520</v>
      </c>
      <c r="H53" s="163">
        <f>SUM(H54+H55)</f>
        <v>0</v>
      </c>
      <c r="I53" s="335">
        <f>SUM(I54+I55)</f>
        <v>77229.17</v>
      </c>
      <c r="J53" s="335">
        <f t="shared" si="4"/>
        <v>118.89380312310882</v>
      </c>
      <c r="K53" s="335">
        <f t="shared" si="1"/>
        <v>99.624832301341584</v>
      </c>
    </row>
    <row r="54" spans="1:11">
      <c r="A54" s="120"/>
      <c r="B54" s="120"/>
      <c r="C54" s="120"/>
      <c r="D54" s="120">
        <v>3132</v>
      </c>
      <c r="E54" s="232" t="s">
        <v>152</v>
      </c>
      <c r="F54" s="336">
        <v>64956.43</v>
      </c>
      <c r="G54" s="122"/>
      <c r="H54" s="122"/>
      <c r="I54" s="336">
        <v>77229.17</v>
      </c>
      <c r="J54" s="343">
        <f t="shared" si="4"/>
        <v>118.89380312310882</v>
      </c>
      <c r="K54" s="343" t="e">
        <f t="shared" si="1"/>
        <v>#DIV/0!</v>
      </c>
    </row>
    <row r="55" spans="1:11">
      <c r="A55" s="120"/>
      <c r="B55" s="120"/>
      <c r="C55" s="120"/>
      <c r="D55" s="120">
        <v>3133</v>
      </c>
      <c r="E55" s="232" t="s">
        <v>153</v>
      </c>
      <c r="F55" s="336"/>
      <c r="G55" s="120"/>
      <c r="H55" s="120"/>
      <c r="I55" s="336"/>
      <c r="J55" s="343" t="e">
        <f t="shared" si="4"/>
        <v>#DIV/0!</v>
      </c>
      <c r="K55" s="343" t="e">
        <f t="shared" si="1"/>
        <v>#DIV/0!</v>
      </c>
    </row>
    <row r="56" spans="1:11">
      <c r="A56" s="145"/>
      <c r="B56" s="145">
        <v>32</v>
      </c>
      <c r="C56" s="145"/>
      <c r="D56" s="145"/>
      <c r="E56" s="230" t="s">
        <v>15</v>
      </c>
      <c r="F56" s="342">
        <f>SUM(F57+F62+F69+F81)</f>
        <v>62810.67</v>
      </c>
      <c r="G56" s="162">
        <f>SUM(G57+G62+G69+G81)</f>
        <v>65975</v>
      </c>
      <c r="H56" s="162">
        <f>SUM(H57+H62+H69+H81)</f>
        <v>0</v>
      </c>
      <c r="I56" s="342">
        <f>SUM(I57+I62+I69+I81)</f>
        <v>64691.520000000004</v>
      </c>
      <c r="J56" s="342">
        <f t="shared" si="4"/>
        <v>102.9944753017282</v>
      </c>
      <c r="K56" s="342">
        <f t="shared" si="1"/>
        <v>98.054596438044712</v>
      </c>
    </row>
    <row r="57" spans="1:11">
      <c r="A57" s="146"/>
      <c r="B57" s="146"/>
      <c r="C57" s="146">
        <v>321</v>
      </c>
      <c r="D57" s="146"/>
      <c r="E57" s="231" t="s">
        <v>154</v>
      </c>
      <c r="F57" s="335">
        <f>SUM(F58:F61)</f>
        <v>21624.58</v>
      </c>
      <c r="G57" s="163">
        <v>27986</v>
      </c>
      <c r="H57" s="163">
        <f>SUM(H58:H61)</f>
        <v>0</v>
      </c>
      <c r="I57" s="335">
        <f>SUM(I58:I61)</f>
        <v>27148.959999999999</v>
      </c>
      <c r="J57" s="335">
        <f t="shared" si="4"/>
        <v>125.54676206428054</v>
      </c>
      <c r="K57" s="335">
        <f t="shared" si="1"/>
        <v>97.009075966554704</v>
      </c>
    </row>
    <row r="58" spans="1:11">
      <c r="A58" s="120"/>
      <c r="B58" s="120"/>
      <c r="C58" s="120"/>
      <c r="D58" s="120">
        <v>3211</v>
      </c>
      <c r="E58" s="232" t="s">
        <v>155</v>
      </c>
      <c r="F58" s="336">
        <v>844.24</v>
      </c>
      <c r="G58" s="122"/>
      <c r="H58" s="122"/>
      <c r="I58" s="336">
        <v>869.18</v>
      </c>
      <c r="J58" s="343">
        <f t="shared" si="4"/>
        <v>102.95413626456931</v>
      </c>
      <c r="K58" s="343" t="e">
        <f t="shared" si="1"/>
        <v>#DIV/0!</v>
      </c>
    </row>
    <row r="59" spans="1:11" ht="26.25">
      <c r="A59" s="120"/>
      <c r="B59" s="120"/>
      <c r="C59" s="120"/>
      <c r="D59" s="120">
        <v>3212</v>
      </c>
      <c r="E59" s="232" t="s">
        <v>225</v>
      </c>
      <c r="F59" s="336">
        <v>20780.34</v>
      </c>
      <c r="G59" s="122"/>
      <c r="H59" s="122"/>
      <c r="I59" s="336">
        <v>26279.78</v>
      </c>
      <c r="J59" s="343">
        <f t="shared" si="4"/>
        <v>126.46462954889091</v>
      </c>
      <c r="K59" s="343" t="e">
        <f t="shared" si="1"/>
        <v>#DIV/0!</v>
      </c>
    </row>
    <row r="60" spans="1:11">
      <c r="A60" s="120"/>
      <c r="B60" s="120"/>
      <c r="C60" s="120"/>
      <c r="D60" s="120">
        <v>3213</v>
      </c>
      <c r="E60" s="232" t="s">
        <v>156</v>
      </c>
      <c r="F60" s="336">
        <v>0</v>
      </c>
      <c r="G60" s="122"/>
      <c r="H60" s="122"/>
      <c r="I60" s="336">
        <v>0</v>
      </c>
      <c r="J60" s="343" t="e">
        <f t="shared" si="4"/>
        <v>#DIV/0!</v>
      </c>
      <c r="K60" s="343" t="e">
        <f t="shared" si="1"/>
        <v>#DIV/0!</v>
      </c>
    </row>
    <row r="61" spans="1:11">
      <c r="A61" s="120"/>
      <c r="B61" s="120"/>
      <c r="C61" s="120"/>
      <c r="D61" s="120">
        <v>3214</v>
      </c>
      <c r="E61" s="232" t="s">
        <v>157</v>
      </c>
      <c r="F61" s="336"/>
      <c r="G61" s="120"/>
      <c r="H61" s="120"/>
      <c r="I61" s="336"/>
      <c r="J61" s="343" t="e">
        <f t="shared" si="4"/>
        <v>#DIV/0!</v>
      </c>
      <c r="K61" s="343" t="e">
        <f t="shared" si="1"/>
        <v>#DIV/0!</v>
      </c>
    </row>
    <row r="62" spans="1:11">
      <c r="A62" s="146"/>
      <c r="B62" s="146"/>
      <c r="C62" s="146">
        <v>322</v>
      </c>
      <c r="D62" s="146"/>
      <c r="E62" s="231" t="s">
        <v>158</v>
      </c>
      <c r="F62" s="335">
        <f>SUM(F63:F68)</f>
        <v>13763.119999999999</v>
      </c>
      <c r="G62" s="163">
        <v>13661</v>
      </c>
      <c r="H62" s="163">
        <f>SUM(H63:H68)</f>
        <v>0</v>
      </c>
      <c r="I62" s="335">
        <f>SUM(I63:I68)</f>
        <v>13396.49</v>
      </c>
      <c r="J62" s="335">
        <f t="shared" si="4"/>
        <v>97.336141805055831</v>
      </c>
      <c r="K62" s="335">
        <f t="shared" si="1"/>
        <v>98.063758143620532</v>
      </c>
    </row>
    <row r="63" spans="1:11">
      <c r="A63" s="120"/>
      <c r="B63" s="120"/>
      <c r="C63" s="120"/>
      <c r="D63" s="120">
        <v>3221</v>
      </c>
      <c r="E63" s="232" t="s">
        <v>159</v>
      </c>
      <c r="F63" s="336">
        <v>2435</v>
      </c>
      <c r="G63" s="122"/>
      <c r="H63" s="122"/>
      <c r="I63" s="336">
        <v>2059.14</v>
      </c>
      <c r="J63" s="343">
        <f t="shared" si="4"/>
        <v>84.564271047227919</v>
      </c>
      <c r="K63" s="343" t="e">
        <f t="shared" si="1"/>
        <v>#DIV/0!</v>
      </c>
    </row>
    <row r="64" spans="1:11">
      <c r="A64" s="120"/>
      <c r="B64" s="120"/>
      <c r="C64" s="120"/>
      <c r="D64" s="120">
        <v>3222</v>
      </c>
      <c r="E64" s="232" t="s">
        <v>160</v>
      </c>
      <c r="F64" s="336">
        <v>6726.18</v>
      </c>
      <c r="G64" s="120"/>
      <c r="H64" s="120"/>
      <c r="I64" s="336">
        <v>6329.43</v>
      </c>
      <c r="J64" s="343">
        <f t="shared" si="4"/>
        <v>94.101406742014035</v>
      </c>
      <c r="K64" s="343" t="e">
        <f t="shared" si="1"/>
        <v>#DIV/0!</v>
      </c>
    </row>
    <row r="65" spans="1:11">
      <c r="A65" s="120"/>
      <c r="B65" s="120"/>
      <c r="C65" s="120"/>
      <c r="D65" s="120">
        <v>3223</v>
      </c>
      <c r="E65" s="232" t="s">
        <v>161</v>
      </c>
      <c r="F65" s="336">
        <v>3874.76</v>
      </c>
      <c r="G65" s="122"/>
      <c r="H65" s="122"/>
      <c r="I65" s="336">
        <v>4819.3599999999997</v>
      </c>
      <c r="J65" s="343">
        <f t="shared" si="4"/>
        <v>124.37828407436847</v>
      </c>
      <c r="K65" s="343" t="e">
        <f t="shared" si="1"/>
        <v>#DIV/0!</v>
      </c>
    </row>
    <row r="66" spans="1:11" ht="26.25">
      <c r="A66" s="120"/>
      <c r="B66" s="120"/>
      <c r="C66" s="120"/>
      <c r="D66" s="120">
        <v>3224</v>
      </c>
      <c r="E66" s="232" t="s">
        <v>162</v>
      </c>
      <c r="F66" s="336">
        <v>396.38</v>
      </c>
      <c r="G66" s="122"/>
      <c r="H66" s="122"/>
      <c r="I66" s="336">
        <v>103.6</v>
      </c>
      <c r="J66" s="343">
        <f t="shared" si="4"/>
        <v>26.136535647610877</v>
      </c>
      <c r="K66" s="343" t="e">
        <f t="shared" si="1"/>
        <v>#DIV/0!</v>
      </c>
    </row>
    <row r="67" spans="1:11">
      <c r="A67" s="120"/>
      <c r="B67" s="120"/>
      <c r="C67" s="120"/>
      <c r="D67" s="120">
        <v>3225</v>
      </c>
      <c r="E67" s="232" t="s">
        <v>163</v>
      </c>
      <c r="F67" s="336">
        <v>330.8</v>
      </c>
      <c r="G67" s="120"/>
      <c r="H67" s="120"/>
      <c r="I67" s="336">
        <v>84.96</v>
      </c>
      <c r="J67" s="343">
        <f t="shared" si="4"/>
        <v>25.683192261184999</v>
      </c>
      <c r="K67" s="343" t="e">
        <f t="shared" si="1"/>
        <v>#DIV/0!</v>
      </c>
    </row>
    <row r="68" spans="1:11" ht="26.25">
      <c r="A68" s="120"/>
      <c r="B68" s="120"/>
      <c r="C68" s="120"/>
      <c r="D68" s="120">
        <v>3227</v>
      </c>
      <c r="E68" s="232" t="s">
        <v>164</v>
      </c>
      <c r="F68" s="336">
        <v>0</v>
      </c>
      <c r="G68" s="120"/>
      <c r="H68" s="120"/>
      <c r="I68" s="336">
        <v>0</v>
      </c>
      <c r="J68" s="343" t="e">
        <f t="shared" si="4"/>
        <v>#DIV/0!</v>
      </c>
      <c r="K68" s="343" t="e">
        <f t="shared" si="1"/>
        <v>#DIV/0!</v>
      </c>
    </row>
    <row r="69" spans="1:11">
      <c r="A69" s="146"/>
      <c r="B69" s="146"/>
      <c r="C69" s="146">
        <v>323</v>
      </c>
      <c r="D69" s="146"/>
      <c r="E69" s="231" t="s">
        <v>165</v>
      </c>
      <c r="F69" s="335">
        <f>SUM(F70:F78)</f>
        <v>22283.7</v>
      </c>
      <c r="G69" s="163">
        <v>20817</v>
      </c>
      <c r="H69" s="163">
        <f>SUM(H70:H78)</f>
        <v>0</v>
      </c>
      <c r="I69" s="335">
        <f>SUM(I70:I78)</f>
        <v>20806.570000000003</v>
      </c>
      <c r="J69" s="335">
        <f t="shared" si="4"/>
        <v>93.371253427393128</v>
      </c>
      <c r="K69" s="335">
        <f t="shared" si="1"/>
        <v>99.949896719027734</v>
      </c>
    </row>
    <row r="70" spans="1:11">
      <c r="A70" s="120"/>
      <c r="B70" s="120"/>
      <c r="C70" s="120"/>
      <c r="D70" s="120">
        <v>3231</v>
      </c>
      <c r="E70" s="232" t="s">
        <v>166</v>
      </c>
      <c r="F70" s="336">
        <v>16427.990000000002</v>
      </c>
      <c r="G70" s="122"/>
      <c r="H70" s="122"/>
      <c r="I70" s="336">
        <v>15718.37</v>
      </c>
      <c r="J70" s="343">
        <f t="shared" si="4"/>
        <v>95.68042103750976</v>
      </c>
      <c r="K70" s="343" t="e">
        <f t="shared" si="1"/>
        <v>#DIV/0!</v>
      </c>
    </row>
    <row r="71" spans="1:11" ht="26.25">
      <c r="A71" s="120"/>
      <c r="B71" s="120"/>
      <c r="C71" s="120"/>
      <c r="D71" s="120">
        <v>3232</v>
      </c>
      <c r="E71" s="232" t="s">
        <v>167</v>
      </c>
      <c r="F71" s="336">
        <v>589.59</v>
      </c>
      <c r="G71" s="122"/>
      <c r="H71" s="122"/>
      <c r="I71" s="336">
        <v>1040.82</v>
      </c>
      <c r="J71" s="343">
        <f t="shared" si="4"/>
        <v>176.53284485829133</v>
      </c>
      <c r="K71" s="343" t="e">
        <f t="shared" si="1"/>
        <v>#DIV/0!</v>
      </c>
    </row>
    <row r="72" spans="1:11">
      <c r="A72" s="120"/>
      <c r="B72" s="120"/>
      <c r="C72" s="120"/>
      <c r="D72" s="120">
        <v>3233</v>
      </c>
      <c r="E72" s="232" t="s">
        <v>213</v>
      </c>
      <c r="F72" s="336">
        <v>1710</v>
      </c>
      <c r="G72" s="120"/>
      <c r="H72" s="120"/>
      <c r="I72" s="336">
        <v>83.7</v>
      </c>
      <c r="J72" s="343">
        <f t="shared" si="4"/>
        <v>4.8947368421052637</v>
      </c>
      <c r="K72" s="343" t="e">
        <f t="shared" si="1"/>
        <v>#DIV/0!</v>
      </c>
    </row>
    <row r="73" spans="1:11">
      <c r="A73" s="120"/>
      <c r="B73" s="120"/>
      <c r="C73" s="120"/>
      <c r="D73" s="120">
        <v>3234</v>
      </c>
      <c r="E73" s="232" t="s">
        <v>168</v>
      </c>
      <c r="F73" s="336">
        <v>1235.76</v>
      </c>
      <c r="G73" s="122"/>
      <c r="H73" s="122"/>
      <c r="I73" s="336">
        <v>1235.82</v>
      </c>
      <c r="J73" s="343">
        <f t="shared" si="4"/>
        <v>100.00485531171101</v>
      </c>
      <c r="K73" s="343" t="e">
        <f t="shared" si="1"/>
        <v>#DIV/0!</v>
      </c>
    </row>
    <row r="74" spans="1:11">
      <c r="A74" s="120"/>
      <c r="B74" s="120"/>
      <c r="C74" s="120"/>
      <c r="D74" s="120">
        <v>3235</v>
      </c>
      <c r="E74" s="232" t="s">
        <v>169</v>
      </c>
      <c r="F74" s="336">
        <v>825</v>
      </c>
      <c r="G74" s="120"/>
      <c r="H74" s="120"/>
      <c r="I74" s="336">
        <v>0</v>
      </c>
      <c r="J74" s="343">
        <f t="shared" si="4"/>
        <v>0</v>
      </c>
      <c r="K74" s="343" t="e">
        <f t="shared" si="1"/>
        <v>#DIV/0!</v>
      </c>
    </row>
    <row r="75" spans="1:11">
      <c r="A75" s="120"/>
      <c r="B75" s="120"/>
      <c r="C75" s="120"/>
      <c r="D75" s="120">
        <v>3236</v>
      </c>
      <c r="E75" s="232" t="s">
        <v>170</v>
      </c>
      <c r="F75" s="336">
        <v>0</v>
      </c>
      <c r="G75" s="122"/>
      <c r="H75" s="122"/>
      <c r="I75" s="336">
        <v>0</v>
      </c>
      <c r="J75" s="343" t="e">
        <f t="shared" si="4"/>
        <v>#DIV/0!</v>
      </c>
      <c r="K75" s="343" t="e">
        <f t="shared" si="1"/>
        <v>#DIV/0!</v>
      </c>
    </row>
    <row r="76" spans="1:11">
      <c r="A76" s="120"/>
      <c r="B76" s="120"/>
      <c r="C76" s="120"/>
      <c r="D76" s="120">
        <v>3237</v>
      </c>
      <c r="E76" s="232" t="s">
        <v>171</v>
      </c>
      <c r="F76" s="336">
        <v>130.30000000000001</v>
      </c>
      <c r="G76" s="120"/>
      <c r="H76" s="120"/>
      <c r="I76" s="336">
        <v>138.75</v>
      </c>
      <c r="J76" s="343">
        <f t="shared" si="4"/>
        <v>106.48503453568688</v>
      </c>
      <c r="K76" s="343" t="e">
        <f t="shared" ref="K76:K118" si="5">SUM(I76/G76*100)</f>
        <v>#DIV/0!</v>
      </c>
    </row>
    <row r="77" spans="1:11">
      <c r="A77" s="120"/>
      <c r="B77" s="120"/>
      <c r="C77" s="120"/>
      <c r="D77" s="120">
        <v>3238</v>
      </c>
      <c r="E77" s="232" t="s">
        <v>172</v>
      </c>
      <c r="F77" s="336">
        <v>1221.06</v>
      </c>
      <c r="G77" s="122"/>
      <c r="H77" s="122"/>
      <c r="I77" s="336">
        <v>2349.11</v>
      </c>
      <c r="J77" s="343">
        <f t="shared" si="4"/>
        <v>192.38284768971224</v>
      </c>
      <c r="K77" s="343" t="e">
        <f t="shared" si="5"/>
        <v>#DIV/0!</v>
      </c>
    </row>
    <row r="78" spans="1:11">
      <c r="A78" s="120"/>
      <c r="B78" s="120"/>
      <c r="C78" s="120"/>
      <c r="D78" s="120">
        <v>3239</v>
      </c>
      <c r="E78" s="232" t="s">
        <v>173</v>
      </c>
      <c r="F78" s="336">
        <v>144</v>
      </c>
      <c r="G78" s="120"/>
      <c r="H78" s="120"/>
      <c r="I78" s="336">
        <v>240</v>
      </c>
      <c r="J78" s="343">
        <f t="shared" si="4"/>
        <v>166.66666666666669</v>
      </c>
      <c r="K78" s="343" t="e">
        <f t="shared" si="5"/>
        <v>#DIV/0!</v>
      </c>
    </row>
    <row r="79" spans="1:11" ht="26.25">
      <c r="A79" s="146"/>
      <c r="B79" s="146"/>
      <c r="C79" s="146">
        <v>324</v>
      </c>
      <c r="D79" s="146"/>
      <c r="E79" s="231" t="s">
        <v>218</v>
      </c>
      <c r="F79" s="335">
        <f>SUM(F80)</f>
        <v>0</v>
      </c>
      <c r="G79" s="146">
        <f>SUM(G80)</f>
        <v>0</v>
      </c>
      <c r="H79" s="146">
        <f>SUM(H80)</f>
        <v>0</v>
      </c>
      <c r="I79" s="335">
        <f>SUM(I80)</f>
        <v>0</v>
      </c>
      <c r="J79" s="335" t="e">
        <f t="shared" si="4"/>
        <v>#DIV/0!</v>
      </c>
      <c r="K79" s="335" t="e">
        <f t="shared" si="5"/>
        <v>#DIV/0!</v>
      </c>
    </row>
    <row r="80" spans="1:11" ht="26.25">
      <c r="A80" s="149"/>
      <c r="B80" s="149"/>
      <c r="C80" s="149"/>
      <c r="D80" s="149">
        <v>3241</v>
      </c>
      <c r="E80" s="282" t="s">
        <v>218</v>
      </c>
      <c r="F80" s="343"/>
      <c r="G80" s="149"/>
      <c r="H80" s="149"/>
      <c r="I80" s="343"/>
      <c r="J80" s="343" t="e">
        <f t="shared" si="4"/>
        <v>#DIV/0!</v>
      </c>
      <c r="K80" s="343" t="e">
        <f t="shared" si="5"/>
        <v>#DIV/0!</v>
      </c>
    </row>
    <row r="81" spans="1:11" ht="26.25">
      <c r="A81" s="146"/>
      <c r="B81" s="146"/>
      <c r="C81" s="146">
        <v>329</v>
      </c>
      <c r="D81" s="146"/>
      <c r="E81" s="231" t="s">
        <v>174</v>
      </c>
      <c r="F81" s="335">
        <f>SUM(F82:F88)</f>
        <v>5139.2700000000004</v>
      </c>
      <c r="G81" s="163">
        <v>3511</v>
      </c>
      <c r="H81" s="163">
        <f>SUM(H82:H88)</f>
        <v>0</v>
      </c>
      <c r="I81" s="335">
        <f>SUM(I82:I88)</f>
        <v>3339.5</v>
      </c>
      <c r="J81" s="335">
        <f t="shared" si="4"/>
        <v>64.980045804170629</v>
      </c>
      <c r="K81" s="335">
        <f t="shared" si="5"/>
        <v>95.115351751637718</v>
      </c>
    </row>
    <row r="82" spans="1:11" ht="26.25">
      <c r="A82" s="120"/>
      <c r="B82" s="120"/>
      <c r="C82" s="120"/>
      <c r="D82" s="120">
        <v>3291</v>
      </c>
      <c r="E82" s="232" t="s">
        <v>175</v>
      </c>
      <c r="F82" s="336">
        <v>0</v>
      </c>
      <c r="G82" s="120"/>
      <c r="H82" s="122"/>
      <c r="I82" s="336">
        <v>0</v>
      </c>
      <c r="J82" s="343" t="e">
        <f t="shared" si="4"/>
        <v>#DIV/0!</v>
      </c>
      <c r="K82" s="343" t="e">
        <f t="shared" si="5"/>
        <v>#DIV/0!</v>
      </c>
    </row>
    <row r="83" spans="1:11">
      <c r="A83" s="120"/>
      <c r="B83" s="120"/>
      <c r="C83" s="120"/>
      <c r="D83" s="120">
        <v>3292</v>
      </c>
      <c r="E83" s="232" t="s">
        <v>176</v>
      </c>
      <c r="F83" s="336">
        <v>667.1</v>
      </c>
      <c r="G83" s="120">
        <v>0</v>
      </c>
      <c r="H83" s="120"/>
      <c r="I83" s="336">
        <v>0</v>
      </c>
      <c r="J83" s="343">
        <f t="shared" si="4"/>
        <v>0</v>
      </c>
      <c r="K83" s="343" t="e">
        <f t="shared" si="5"/>
        <v>#DIV/0!</v>
      </c>
    </row>
    <row r="84" spans="1:11">
      <c r="A84" s="120"/>
      <c r="B84" s="120"/>
      <c r="C84" s="120"/>
      <c r="D84" s="120">
        <v>3293</v>
      </c>
      <c r="E84" s="232" t="s">
        <v>177</v>
      </c>
      <c r="F84" s="336">
        <v>832.6</v>
      </c>
      <c r="G84" s="120"/>
      <c r="H84" s="120"/>
      <c r="I84" s="336">
        <v>355</v>
      </c>
      <c r="J84" s="343">
        <f t="shared" si="4"/>
        <v>42.63752101849628</v>
      </c>
      <c r="K84" s="343" t="e">
        <f t="shared" si="5"/>
        <v>#DIV/0!</v>
      </c>
    </row>
    <row r="85" spans="1:11">
      <c r="A85" s="120"/>
      <c r="B85" s="120"/>
      <c r="C85" s="120"/>
      <c r="D85" s="120">
        <v>3294</v>
      </c>
      <c r="E85" s="232" t="s">
        <v>178</v>
      </c>
      <c r="F85" s="336">
        <v>163.09</v>
      </c>
      <c r="G85" s="120"/>
      <c r="H85" s="120"/>
      <c r="I85" s="336">
        <v>195</v>
      </c>
      <c r="J85" s="343">
        <f t="shared" si="4"/>
        <v>119.56588386780305</v>
      </c>
      <c r="K85" s="343" t="e">
        <f t="shared" si="5"/>
        <v>#DIV/0!</v>
      </c>
    </row>
    <row r="86" spans="1:11">
      <c r="A86" s="120"/>
      <c r="B86" s="120"/>
      <c r="C86" s="120"/>
      <c r="D86" s="120">
        <v>3295</v>
      </c>
      <c r="E86" s="232" t="s">
        <v>179</v>
      </c>
      <c r="F86" s="336">
        <v>2021.18</v>
      </c>
      <c r="G86" s="120"/>
      <c r="H86" s="120"/>
      <c r="I86" s="336">
        <v>2496</v>
      </c>
      <c r="J86" s="343">
        <f t="shared" si="4"/>
        <v>123.49221741754816</v>
      </c>
      <c r="K86" s="343" t="e">
        <f t="shared" si="5"/>
        <v>#DIV/0!</v>
      </c>
    </row>
    <row r="87" spans="1:11">
      <c r="A87" s="120"/>
      <c r="B87" s="120"/>
      <c r="C87" s="120"/>
      <c r="D87" s="120">
        <v>3296</v>
      </c>
      <c r="E87" s="232" t="s">
        <v>180</v>
      </c>
      <c r="F87" s="336">
        <v>0</v>
      </c>
      <c r="G87" s="120"/>
      <c r="H87" s="120"/>
      <c r="I87" s="336">
        <v>0</v>
      </c>
      <c r="J87" s="343" t="e">
        <f t="shared" si="4"/>
        <v>#DIV/0!</v>
      </c>
      <c r="K87" s="343" t="e">
        <f t="shared" si="5"/>
        <v>#DIV/0!</v>
      </c>
    </row>
    <row r="88" spans="1:11" ht="26.25">
      <c r="A88" s="120"/>
      <c r="B88" s="120"/>
      <c r="C88" s="120"/>
      <c r="D88" s="120">
        <v>3299</v>
      </c>
      <c r="E88" s="232" t="s">
        <v>174</v>
      </c>
      <c r="F88" s="336">
        <v>1455.3</v>
      </c>
      <c r="G88" s="120"/>
      <c r="H88" s="122"/>
      <c r="I88" s="336">
        <v>293.5</v>
      </c>
      <c r="J88" s="343">
        <f t="shared" si="4"/>
        <v>20.167663024805883</v>
      </c>
      <c r="K88" s="343" t="e">
        <f t="shared" si="5"/>
        <v>#DIV/0!</v>
      </c>
    </row>
    <row r="89" spans="1:11">
      <c r="A89" s="145"/>
      <c r="B89" s="145">
        <v>34</v>
      </c>
      <c r="C89" s="145"/>
      <c r="D89" s="145"/>
      <c r="E89" s="230" t="s">
        <v>48</v>
      </c>
      <c r="F89" s="342">
        <f>SUM(F90)</f>
        <v>957.28</v>
      </c>
      <c r="G89" s="162">
        <f>SUM(G90)</f>
        <v>810</v>
      </c>
      <c r="H89" s="162">
        <f>SUM(H90)</f>
        <v>0</v>
      </c>
      <c r="I89" s="342">
        <f>SUM(I90)</f>
        <v>864.97</v>
      </c>
      <c r="J89" s="342">
        <f t="shared" si="4"/>
        <v>90.357053317733588</v>
      </c>
      <c r="K89" s="342">
        <f t="shared" si="5"/>
        <v>106.78641975308642</v>
      </c>
    </row>
    <row r="90" spans="1:11">
      <c r="A90" s="146"/>
      <c r="B90" s="146"/>
      <c r="C90" s="146">
        <v>343</v>
      </c>
      <c r="D90" s="146"/>
      <c r="E90" s="231" t="s">
        <v>198</v>
      </c>
      <c r="F90" s="335">
        <f>SUM(F91:F94)</f>
        <v>957.28</v>
      </c>
      <c r="G90" s="163">
        <v>810</v>
      </c>
      <c r="H90" s="163">
        <f>SUM(H91:H94)</f>
        <v>0</v>
      </c>
      <c r="I90" s="335">
        <f>SUM(I91:I94)</f>
        <v>864.97</v>
      </c>
      <c r="J90" s="335">
        <f t="shared" si="4"/>
        <v>90.357053317733588</v>
      </c>
      <c r="K90" s="335">
        <f t="shared" si="5"/>
        <v>106.78641975308642</v>
      </c>
    </row>
    <row r="91" spans="1:11" ht="26.25">
      <c r="A91" s="120"/>
      <c r="B91" s="120"/>
      <c r="C91" s="120"/>
      <c r="D91" s="120">
        <v>3431</v>
      </c>
      <c r="E91" s="232" t="s">
        <v>181</v>
      </c>
      <c r="F91" s="336">
        <v>957.28</v>
      </c>
      <c r="G91" s="120"/>
      <c r="H91" s="120"/>
      <c r="I91" s="336">
        <v>864.97</v>
      </c>
      <c r="J91" s="343">
        <f t="shared" si="4"/>
        <v>90.357053317733588</v>
      </c>
      <c r="K91" s="343" t="e">
        <f t="shared" si="5"/>
        <v>#DIV/0!</v>
      </c>
    </row>
    <row r="92" spans="1:11" ht="26.25">
      <c r="A92" s="120"/>
      <c r="B92" s="120"/>
      <c r="C92" s="120"/>
      <c r="D92" s="120">
        <v>3432</v>
      </c>
      <c r="E92" s="232" t="s">
        <v>182</v>
      </c>
      <c r="F92" s="336"/>
      <c r="G92" s="120"/>
      <c r="H92" s="120"/>
      <c r="I92" s="336"/>
      <c r="J92" s="343" t="e">
        <f t="shared" si="4"/>
        <v>#DIV/0!</v>
      </c>
      <c r="K92" s="343" t="e">
        <f t="shared" si="5"/>
        <v>#DIV/0!</v>
      </c>
    </row>
    <row r="93" spans="1:11">
      <c r="A93" s="120"/>
      <c r="B93" s="120"/>
      <c r="C93" s="120"/>
      <c r="D93" s="120">
        <v>3433</v>
      </c>
      <c r="E93" s="232" t="s">
        <v>183</v>
      </c>
      <c r="F93" s="336"/>
      <c r="G93" s="120"/>
      <c r="H93" s="120"/>
      <c r="I93" s="336"/>
      <c r="J93" s="343" t="e">
        <f t="shared" si="4"/>
        <v>#DIV/0!</v>
      </c>
      <c r="K93" s="343" t="e">
        <f t="shared" si="5"/>
        <v>#DIV/0!</v>
      </c>
    </row>
    <row r="94" spans="1:11" ht="26.25">
      <c r="A94" s="120"/>
      <c r="B94" s="120"/>
      <c r="C94" s="120"/>
      <c r="D94" s="120">
        <v>3434</v>
      </c>
      <c r="E94" s="232" t="s">
        <v>184</v>
      </c>
      <c r="F94" s="336"/>
      <c r="G94" s="120"/>
      <c r="H94" s="120"/>
      <c r="I94" s="336"/>
      <c r="J94" s="343" t="e">
        <f t="shared" si="4"/>
        <v>#DIV/0!</v>
      </c>
      <c r="K94" s="343" t="e">
        <f t="shared" si="5"/>
        <v>#DIV/0!</v>
      </c>
    </row>
    <row r="95" spans="1:11" ht="39">
      <c r="A95" s="145"/>
      <c r="B95" s="145">
        <v>37</v>
      </c>
      <c r="C95" s="145"/>
      <c r="D95" s="145"/>
      <c r="E95" s="230" t="s">
        <v>46</v>
      </c>
      <c r="F95" s="342">
        <f>SUM(F96)</f>
        <v>4023.29</v>
      </c>
      <c r="G95" s="145">
        <f>SUM(G96)</f>
        <v>4071</v>
      </c>
      <c r="H95" s="145">
        <f>SUM(H96)</f>
        <v>0</v>
      </c>
      <c r="I95" s="342">
        <f>SUM(I96)</f>
        <v>4069.83</v>
      </c>
      <c r="J95" s="342">
        <f t="shared" si="4"/>
        <v>101.15676473731696</v>
      </c>
      <c r="K95" s="342">
        <f t="shared" si="5"/>
        <v>99.97126013264554</v>
      </c>
    </row>
    <row r="96" spans="1:11" ht="26.25">
      <c r="A96" s="146"/>
      <c r="B96" s="146"/>
      <c r="C96" s="146">
        <v>372</v>
      </c>
      <c r="D96" s="146"/>
      <c r="E96" s="231" t="s">
        <v>200</v>
      </c>
      <c r="F96" s="335">
        <f>SUM(F97)</f>
        <v>4023.29</v>
      </c>
      <c r="G96" s="146">
        <v>4071</v>
      </c>
      <c r="H96" s="146">
        <f>SUM(H97)</f>
        <v>0</v>
      </c>
      <c r="I96" s="335">
        <f>SUM(I97)</f>
        <v>4069.83</v>
      </c>
      <c r="J96" s="335">
        <f t="shared" si="4"/>
        <v>101.15676473731696</v>
      </c>
      <c r="K96" s="335">
        <f t="shared" si="5"/>
        <v>99.97126013264554</v>
      </c>
    </row>
    <row r="97" spans="1:13" ht="26.25">
      <c r="A97" s="120"/>
      <c r="B97" s="120"/>
      <c r="C97" s="120"/>
      <c r="D97" s="120">
        <v>3722</v>
      </c>
      <c r="E97" s="232" t="s">
        <v>199</v>
      </c>
      <c r="F97" s="336">
        <v>4023.29</v>
      </c>
      <c r="G97" s="120"/>
      <c r="H97" s="120"/>
      <c r="I97" s="336">
        <v>4069.83</v>
      </c>
      <c r="J97" s="343">
        <f t="shared" si="4"/>
        <v>101.15676473731696</v>
      </c>
      <c r="K97" s="343" t="e">
        <f t="shared" si="5"/>
        <v>#DIV/0!</v>
      </c>
    </row>
    <row r="98" spans="1:13">
      <c r="A98" s="145"/>
      <c r="B98" s="145">
        <v>38</v>
      </c>
      <c r="C98" s="145"/>
      <c r="D98" s="145"/>
      <c r="E98" s="230" t="s">
        <v>49</v>
      </c>
      <c r="F98" s="342">
        <f>SUM(F99)</f>
        <v>77.45</v>
      </c>
      <c r="G98" s="145">
        <f>SUM(G99)</f>
        <v>46</v>
      </c>
      <c r="H98" s="145">
        <f>SUM(H99)</f>
        <v>0</v>
      </c>
      <c r="I98" s="342">
        <f>SUM(I99)</f>
        <v>45.66</v>
      </c>
      <c r="J98" s="342">
        <f t="shared" si="4"/>
        <v>58.95416397675919</v>
      </c>
      <c r="K98" s="342">
        <f t="shared" si="5"/>
        <v>99.260869565217376</v>
      </c>
    </row>
    <row r="99" spans="1:13">
      <c r="A99" s="146"/>
      <c r="B99" s="146"/>
      <c r="C99" s="146">
        <v>381</v>
      </c>
      <c r="D99" s="146"/>
      <c r="E99" s="231" t="s">
        <v>143</v>
      </c>
      <c r="F99" s="335">
        <f>SUM(F100)</f>
        <v>77.45</v>
      </c>
      <c r="G99" s="146">
        <v>46</v>
      </c>
      <c r="H99" s="146">
        <f>SUM(H100)</f>
        <v>0</v>
      </c>
      <c r="I99" s="335">
        <f>SUM(I100)</f>
        <v>45.66</v>
      </c>
      <c r="J99" s="335">
        <f t="shared" si="4"/>
        <v>58.95416397675919</v>
      </c>
      <c r="K99" s="335">
        <f t="shared" si="5"/>
        <v>99.260869565217376</v>
      </c>
    </row>
    <row r="100" spans="1:13">
      <c r="A100" s="120"/>
      <c r="B100" s="120"/>
      <c r="C100" s="120"/>
      <c r="D100" s="120">
        <v>3812</v>
      </c>
      <c r="E100" s="232" t="s">
        <v>185</v>
      </c>
      <c r="F100" s="336">
        <v>77.45</v>
      </c>
      <c r="G100" s="120"/>
      <c r="H100" s="120"/>
      <c r="I100" s="336">
        <v>45.66</v>
      </c>
      <c r="J100" s="343">
        <f t="shared" si="4"/>
        <v>58.95416397675919</v>
      </c>
      <c r="K100" s="343" t="e">
        <f t="shared" si="5"/>
        <v>#DIV/0!</v>
      </c>
    </row>
    <row r="101" spans="1:13" ht="26.25">
      <c r="A101" s="144">
        <v>4</v>
      </c>
      <c r="B101" s="144"/>
      <c r="C101" s="144"/>
      <c r="D101" s="144"/>
      <c r="E101" s="233" t="s">
        <v>8</v>
      </c>
      <c r="F101" s="344">
        <f>SUM(F102+F112)</f>
        <v>21311.01</v>
      </c>
      <c r="G101" s="179">
        <f>SUM(G102+G112)</f>
        <v>35483</v>
      </c>
      <c r="H101" s="179">
        <f>SUM(H102+H115)</f>
        <v>0</v>
      </c>
      <c r="I101" s="344">
        <f>SUM(I102+I112)</f>
        <v>35204.32</v>
      </c>
      <c r="J101" s="344">
        <f t="shared" si="4"/>
        <v>165.19310910182108</v>
      </c>
      <c r="K101" s="344">
        <f t="shared" si="5"/>
        <v>99.214609813149963</v>
      </c>
    </row>
    <row r="102" spans="1:13" ht="26.25">
      <c r="A102" s="145"/>
      <c r="B102" s="145">
        <v>42</v>
      </c>
      <c r="C102" s="145"/>
      <c r="D102" s="145"/>
      <c r="E102" s="230" t="s">
        <v>21</v>
      </c>
      <c r="F102" s="342">
        <f>SUM(F103+F110)</f>
        <v>311.01</v>
      </c>
      <c r="G102" s="162">
        <f>SUM(G103+G110)</f>
        <v>14018</v>
      </c>
      <c r="H102" s="162">
        <f>SUM(H103+H110)</f>
        <v>0</v>
      </c>
      <c r="I102" s="342">
        <f>SUM(I103+I110)</f>
        <v>13739.69</v>
      </c>
      <c r="J102" s="342">
        <f t="shared" si="4"/>
        <v>4417.764702099611</v>
      </c>
      <c r="K102" s="342">
        <f t="shared" si="5"/>
        <v>98.014624054786708</v>
      </c>
    </row>
    <row r="103" spans="1:13">
      <c r="A103" s="146"/>
      <c r="B103" s="146"/>
      <c r="C103" s="146">
        <v>422</v>
      </c>
      <c r="D103" s="146"/>
      <c r="E103" s="231" t="s">
        <v>186</v>
      </c>
      <c r="F103" s="335">
        <f>SUM(F104:F109)</f>
        <v>0</v>
      </c>
      <c r="G103" s="163">
        <v>13148</v>
      </c>
      <c r="H103" s="163">
        <f>SUM(H104:H109)</f>
        <v>0</v>
      </c>
      <c r="I103" s="335">
        <f>SUM(I104:I109)</f>
        <v>12969.82</v>
      </c>
      <c r="J103" s="335" t="e">
        <f t="shared" si="4"/>
        <v>#DIV/0!</v>
      </c>
      <c r="K103" s="335">
        <f t="shared" si="5"/>
        <v>98.644812899300277</v>
      </c>
    </row>
    <row r="104" spans="1:13">
      <c r="A104" s="120"/>
      <c r="B104" s="120"/>
      <c r="C104" s="120"/>
      <c r="D104" s="120">
        <v>4221</v>
      </c>
      <c r="E104" s="232" t="s">
        <v>211</v>
      </c>
      <c r="F104" s="336"/>
      <c r="G104" s="120"/>
      <c r="H104" s="120"/>
      <c r="I104" s="336">
        <v>6005.87</v>
      </c>
      <c r="J104" s="343" t="e">
        <f t="shared" si="4"/>
        <v>#DIV/0!</v>
      </c>
      <c r="K104" s="343" t="e">
        <f t="shared" si="5"/>
        <v>#DIV/0!</v>
      </c>
    </row>
    <row r="105" spans="1:13">
      <c r="A105" s="120"/>
      <c r="B105" s="120"/>
      <c r="C105" s="120"/>
      <c r="D105" s="120">
        <v>4222</v>
      </c>
      <c r="E105" s="232" t="s">
        <v>187</v>
      </c>
      <c r="F105" s="336"/>
      <c r="G105" s="120"/>
      <c r="H105" s="120"/>
      <c r="I105" s="336"/>
      <c r="J105" s="343" t="e">
        <f t="shared" si="4"/>
        <v>#DIV/0!</v>
      </c>
      <c r="K105" s="343" t="e">
        <f t="shared" si="5"/>
        <v>#DIV/0!</v>
      </c>
      <c r="M105" s="121"/>
    </row>
    <row r="106" spans="1:13">
      <c r="A106" s="120"/>
      <c r="B106" s="120"/>
      <c r="C106" s="120"/>
      <c r="D106" s="120">
        <v>4223</v>
      </c>
      <c r="E106" s="232" t="s">
        <v>188</v>
      </c>
      <c r="F106" s="336"/>
      <c r="G106" s="120"/>
      <c r="H106" s="120"/>
      <c r="I106" s="336">
        <v>6963.95</v>
      </c>
      <c r="J106" s="343" t="e">
        <f t="shared" si="4"/>
        <v>#DIV/0!</v>
      </c>
      <c r="K106" s="343" t="e">
        <f t="shared" si="5"/>
        <v>#DIV/0!</v>
      </c>
    </row>
    <row r="107" spans="1:13">
      <c r="A107" s="120"/>
      <c r="B107" s="120"/>
      <c r="C107" s="120"/>
      <c r="D107" s="120">
        <v>4225</v>
      </c>
      <c r="E107" s="232" t="s">
        <v>189</v>
      </c>
      <c r="F107" s="336"/>
      <c r="G107" s="120"/>
      <c r="H107" s="120"/>
      <c r="I107" s="336"/>
      <c r="J107" s="343" t="e">
        <f t="shared" si="4"/>
        <v>#DIV/0!</v>
      </c>
      <c r="K107" s="343" t="e">
        <f t="shared" si="5"/>
        <v>#DIV/0!</v>
      </c>
    </row>
    <row r="108" spans="1:13">
      <c r="A108" s="120"/>
      <c r="B108" s="120"/>
      <c r="C108" s="120"/>
      <c r="D108" s="120">
        <v>4226</v>
      </c>
      <c r="E108" s="232" t="s">
        <v>190</v>
      </c>
      <c r="F108" s="336">
        <v>0</v>
      </c>
      <c r="G108" s="120"/>
      <c r="H108" s="120"/>
      <c r="I108" s="336">
        <v>0</v>
      </c>
      <c r="J108" s="343" t="e">
        <f t="shared" si="4"/>
        <v>#DIV/0!</v>
      </c>
      <c r="K108" s="343" t="e">
        <f t="shared" si="5"/>
        <v>#DIV/0!</v>
      </c>
    </row>
    <row r="109" spans="1:13" ht="26.25">
      <c r="A109" s="120"/>
      <c r="B109" s="120"/>
      <c r="C109" s="120"/>
      <c r="D109" s="120">
        <v>4227</v>
      </c>
      <c r="E109" s="232" t="s">
        <v>191</v>
      </c>
      <c r="F109" s="336"/>
      <c r="G109" s="120"/>
      <c r="H109" s="120"/>
      <c r="I109" s="336"/>
      <c r="J109" s="343" t="e">
        <f t="shared" si="4"/>
        <v>#DIV/0!</v>
      </c>
      <c r="K109" s="343" t="e">
        <f t="shared" si="5"/>
        <v>#DIV/0!</v>
      </c>
    </row>
    <row r="110" spans="1:13" ht="26.25">
      <c r="A110" s="146"/>
      <c r="B110" s="146"/>
      <c r="C110" s="146">
        <v>424</v>
      </c>
      <c r="D110" s="146"/>
      <c r="E110" s="231" t="s">
        <v>192</v>
      </c>
      <c r="F110" s="335">
        <f>SUM(F111)</f>
        <v>311.01</v>
      </c>
      <c r="G110" s="163">
        <v>870</v>
      </c>
      <c r="H110" s="163">
        <f>SUM(H111)</f>
        <v>0</v>
      </c>
      <c r="I110" s="335">
        <f>SUM(I111)</f>
        <v>769.87</v>
      </c>
      <c r="J110" s="335">
        <f t="shared" si="4"/>
        <v>247.5386643516286</v>
      </c>
      <c r="K110" s="335">
        <f t="shared" si="5"/>
        <v>88.490804597701143</v>
      </c>
    </row>
    <row r="111" spans="1:13">
      <c r="A111" s="120"/>
      <c r="B111" s="120"/>
      <c r="C111" s="120"/>
      <c r="D111" s="120">
        <v>4241</v>
      </c>
      <c r="E111" s="234" t="s">
        <v>193</v>
      </c>
      <c r="F111" s="336">
        <v>311.01</v>
      </c>
      <c r="G111" s="120"/>
      <c r="H111" s="120"/>
      <c r="I111" s="336">
        <v>769.87</v>
      </c>
      <c r="J111" s="343">
        <f t="shared" si="4"/>
        <v>247.5386643516286</v>
      </c>
      <c r="K111" s="343" t="e">
        <f t="shared" si="5"/>
        <v>#DIV/0!</v>
      </c>
    </row>
    <row r="112" spans="1:13" ht="26.25">
      <c r="A112" s="294"/>
      <c r="B112" s="294"/>
      <c r="C112" s="294">
        <v>45</v>
      </c>
      <c r="D112" s="294"/>
      <c r="E112" s="296" t="s">
        <v>227</v>
      </c>
      <c r="F112" s="345">
        <f t="shared" ref="F112:I113" si="6">SUM(F113)</f>
        <v>21000</v>
      </c>
      <c r="G112" s="295">
        <f t="shared" si="6"/>
        <v>21465</v>
      </c>
      <c r="H112" s="295">
        <f t="shared" si="6"/>
        <v>0</v>
      </c>
      <c r="I112" s="345">
        <f t="shared" si="6"/>
        <v>21464.63</v>
      </c>
      <c r="J112" s="345">
        <f t="shared" ref="J112:J117" si="7">SUM(I112/F112*100)</f>
        <v>102.21252380952382</v>
      </c>
      <c r="K112" s="345">
        <f t="shared" ref="K112:K114" si="8">SUM(I112/G112*100)</f>
        <v>99.998276263685071</v>
      </c>
    </row>
    <row r="113" spans="1:11" ht="26.25">
      <c r="A113" s="146"/>
      <c r="B113" s="146"/>
      <c r="C113" s="146">
        <v>451</v>
      </c>
      <c r="D113" s="146"/>
      <c r="E113" s="231" t="s">
        <v>223</v>
      </c>
      <c r="F113" s="335">
        <f t="shared" si="6"/>
        <v>21000</v>
      </c>
      <c r="G113" s="163">
        <v>21465</v>
      </c>
      <c r="H113" s="163">
        <f t="shared" si="6"/>
        <v>0</v>
      </c>
      <c r="I113" s="335">
        <f t="shared" si="6"/>
        <v>21464.63</v>
      </c>
      <c r="J113" s="335">
        <f t="shared" si="7"/>
        <v>102.21252380952382</v>
      </c>
      <c r="K113" s="335">
        <f t="shared" si="8"/>
        <v>99.998276263685071</v>
      </c>
    </row>
    <row r="114" spans="1:11" ht="26.25">
      <c r="A114" s="120"/>
      <c r="B114" s="120"/>
      <c r="C114" s="120"/>
      <c r="D114" s="120">
        <v>4511</v>
      </c>
      <c r="E114" s="282" t="s">
        <v>223</v>
      </c>
      <c r="F114" s="336">
        <v>21000</v>
      </c>
      <c r="G114" s="120">
        <v>0</v>
      </c>
      <c r="H114" s="120"/>
      <c r="I114" s="336">
        <v>21464.63</v>
      </c>
      <c r="J114" s="343">
        <f t="shared" si="7"/>
        <v>102.21252380952382</v>
      </c>
      <c r="K114" s="343" t="e">
        <f t="shared" si="8"/>
        <v>#DIV/0!</v>
      </c>
    </row>
    <row r="115" spans="1:11">
      <c r="A115" s="294"/>
      <c r="B115" s="294"/>
      <c r="C115" s="294">
        <v>92</v>
      </c>
      <c r="D115" s="294"/>
      <c r="E115" s="296" t="s">
        <v>263</v>
      </c>
      <c r="F115" s="345">
        <f t="shared" ref="F115:I116" si="9">SUM(F116)</f>
        <v>0</v>
      </c>
      <c r="G115" s="295">
        <f t="shared" si="9"/>
        <v>511</v>
      </c>
      <c r="H115" s="295">
        <f t="shared" si="9"/>
        <v>0</v>
      </c>
      <c r="I115" s="345">
        <f t="shared" si="9"/>
        <v>0</v>
      </c>
      <c r="J115" s="345" t="e">
        <f t="shared" si="7"/>
        <v>#DIV/0!</v>
      </c>
      <c r="K115" s="345">
        <f t="shared" si="5"/>
        <v>0</v>
      </c>
    </row>
    <row r="116" spans="1:11">
      <c r="A116" s="146"/>
      <c r="B116" s="146"/>
      <c r="C116" s="146">
        <v>922</v>
      </c>
      <c r="D116" s="146"/>
      <c r="E116" s="231" t="s">
        <v>266</v>
      </c>
      <c r="F116" s="335">
        <f t="shared" si="9"/>
        <v>0</v>
      </c>
      <c r="G116" s="163">
        <v>511</v>
      </c>
      <c r="H116" s="163">
        <f t="shared" si="9"/>
        <v>0</v>
      </c>
      <c r="I116" s="335">
        <f t="shared" si="9"/>
        <v>0</v>
      </c>
      <c r="J116" s="335" t="e">
        <f t="shared" si="7"/>
        <v>#DIV/0!</v>
      </c>
      <c r="K116" s="335">
        <f t="shared" si="5"/>
        <v>0</v>
      </c>
    </row>
    <row r="117" spans="1:11">
      <c r="A117" s="120"/>
      <c r="B117" s="120"/>
      <c r="C117" s="120"/>
      <c r="D117" s="120">
        <v>9222</v>
      </c>
      <c r="E117" s="282" t="s">
        <v>267</v>
      </c>
      <c r="F117" s="336"/>
      <c r="G117" s="120">
        <v>0</v>
      </c>
      <c r="H117" s="120"/>
      <c r="I117" s="336"/>
      <c r="J117" s="343" t="e">
        <f t="shared" si="7"/>
        <v>#DIV/0!</v>
      </c>
      <c r="K117" s="343" t="e">
        <f t="shared" si="5"/>
        <v>#DIV/0!</v>
      </c>
    </row>
    <row r="118" spans="1:11">
      <c r="A118" s="120"/>
      <c r="B118" s="120"/>
      <c r="C118" s="120"/>
      <c r="D118" s="120"/>
      <c r="E118" s="234"/>
      <c r="F118" s="336"/>
      <c r="G118" s="120">
        <v>0</v>
      </c>
      <c r="H118" s="120"/>
      <c r="I118" s="336"/>
      <c r="J118" s="343"/>
      <c r="K118" s="343" t="e">
        <f t="shared" si="5"/>
        <v>#DIV/0!</v>
      </c>
    </row>
  </sheetData>
  <mergeCells count="4">
    <mergeCell ref="A3:H3"/>
    <mergeCell ref="A5:H5"/>
    <mergeCell ref="A7:H7"/>
    <mergeCell ref="A1:K1"/>
  </mergeCells>
  <pageMargins left="0.7" right="0.7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5"/>
  <sheetViews>
    <sheetView topLeftCell="A12" workbookViewId="0">
      <selection activeCell="G33" sqref="G33"/>
    </sheetView>
  </sheetViews>
  <sheetFormatPr defaultRowHeight="15"/>
  <cols>
    <col min="1" max="4" width="25.28515625" customWidth="1"/>
    <col min="5" max="5" width="25.28515625" style="357" customWidth="1"/>
    <col min="6" max="6" width="15.28515625" customWidth="1"/>
    <col min="7" max="7" width="14.140625" customWidth="1"/>
  </cols>
  <sheetData>
    <row r="1" spans="1:10" ht="42" customHeight="1">
      <c r="A1" s="459"/>
      <c r="B1" s="459"/>
      <c r="C1" s="459"/>
      <c r="D1" s="459"/>
      <c r="E1" s="459"/>
      <c r="F1" s="459"/>
      <c r="G1" s="459"/>
      <c r="H1" s="459"/>
      <c r="I1" s="459"/>
      <c r="J1" s="459"/>
    </row>
    <row r="2" spans="1:10" ht="18" customHeight="1">
      <c r="A2" s="4"/>
      <c r="B2" s="4"/>
      <c r="C2" s="4"/>
      <c r="D2" s="4"/>
      <c r="E2" s="351"/>
      <c r="F2" s="4"/>
      <c r="G2" s="4"/>
    </row>
    <row r="3" spans="1:10" ht="15.75" customHeight="1">
      <c r="A3" s="459"/>
      <c r="B3" s="459"/>
      <c r="C3" s="459"/>
      <c r="D3" s="459"/>
      <c r="E3" s="459"/>
      <c r="F3" s="459"/>
      <c r="G3" s="69"/>
    </row>
    <row r="4" spans="1:10" ht="18">
      <c r="B4" s="4"/>
      <c r="C4" s="4"/>
      <c r="D4" s="4"/>
      <c r="E4" s="352"/>
      <c r="F4" s="5"/>
      <c r="G4" s="5"/>
    </row>
    <row r="5" spans="1:10" ht="18" customHeight="1">
      <c r="A5" s="459"/>
      <c r="B5" s="459"/>
      <c r="C5" s="459"/>
      <c r="D5" s="459"/>
      <c r="E5" s="459"/>
      <c r="F5" s="459"/>
      <c r="G5" s="69"/>
    </row>
    <row r="6" spans="1:10" ht="18">
      <c r="A6" s="4"/>
      <c r="B6" s="4"/>
      <c r="C6" s="4"/>
      <c r="D6" s="4"/>
      <c r="E6" s="352"/>
      <c r="F6" s="5"/>
      <c r="G6" s="5"/>
    </row>
    <row r="7" spans="1:10" ht="15.75" customHeight="1">
      <c r="A7" s="459" t="s">
        <v>121</v>
      </c>
      <c r="B7" s="459"/>
      <c r="C7" s="459"/>
      <c r="D7" s="459"/>
      <c r="E7" s="459"/>
      <c r="F7" s="459"/>
      <c r="G7" s="69"/>
    </row>
    <row r="8" spans="1:10" ht="18">
      <c r="A8" s="4"/>
      <c r="B8" s="4"/>
      <c r="C8" s="4"/>
      <c r="D8" s="4"/>
      <c r="E8" s="352"/>
      <c r="F8" s="5"/>
      <c r="G8" s="5"/>
    </row>
    <row r="9" spans="1:10" ht="25.5">
      <c r="A9" s="3" t="s">
        <v>30</v>
      </c>
      <c r="B9" s="3" t="s">
        <v>254</v>
      </c>
      <c r="C9" s="3" t="s">
        <v>244</v>
      </c>
      <c r="D9" s="3" t="s">
        <v>245</v>
      </c>
      <c r="E9" s="353" t="s">
        <v>255</v>
      </c>
      <c r="F9" s="3" t="s">
        <v>133</v>
      </c>
      <c r="G9" s="3" t="s">
        <v>237</v>
      </c>
    </row>
    <row r="10" spans="1:10" s="95" customFormat="1">
      <c r="A10" s="87">
        <v>1</v>
      </c>
      <c r="B10" s="88">
        <v>2</v>
      </c>
      <c r="C10" s="87">
        <v>3</v>
      </c>
      <c r="D10" s="87">
        <v>4</v>
      </c>
      <c r="E10" s="328">
        <v>5</v>
      </c>
      <c r="F10" s="87">
        <v>6</v>
      </c>
      <c r="G10" s="87">
        <v>7</v>
      </c>
    </row>
    <row r="11" spans="1:10">
      <c r="A11" s="58" t="s">
        <v>0</v>
      </c>
      <c r="B11" s="360">
        <f>SUM(B12+B14+B16+B19+B23)</f>
        <v>563407.66999999993</v>
      </c>
      <c r="C11" s="354">
        <f>SUM(C12+C14+C16+C19+C23)</f>
        <v>676301</v>
      </c>
      <c r="D11" s="354">
        <f>SUM(D12+D14+D16+D19+D23)</f>
        <v>0</v>
      </c>
      <c r="E11" s="354">
        <f>SUM(E12+E14+E16+E19+E23)</f>
        <v>621945.55000000005</v>
      </c>
      <c r="F11" s="354">
        <f>SUM(E11/B11*100)</f>
        <v>110.38996859946903</v>
      </c>
      <c r="G11" s="354">
        <f>SUM(E11/C11*100)</f>
        <v>91.962831638575139</v>
      </c>
    </row>
    <row r="12" spans="1:10">
      <c r="A12" s="48" t="s">
        <v>32</v>
      </c>
      <c r="B12" s="340">
        <f>SUM(B13)</f>
        <v>15256.73</v>
      </c>
      <c r="C12" s="46">
        <f>SUM(C13)</f>
        <v>19904</v>
      </c>
      <c r="D12" s="46">
        <f>SUM(D13)</f>
        <v>0</v>
      </c>
      <c r="E12" s="340">
        <f>SUM(E13)</f>
        <v>18982.009999999998</v>
      </c>
      <c r="F12" s="402">
        <f t="shared" ref="F12:F24" si="0">SUM(E12/B12*100)</f>
        <v>124.41728994351999</v>
      </c>
      <c r="G12" s="402">
        <f t="shared" ref="G12:G24" si="1">SUM(E12/C12*100)</f>
        <v>95.367815514469441</v>
      </c>
    </row>
    <row r="13" spans="1:10">
      <c r="A13" s="40" t="s">
        <v>33</v>
      </c>
      <c r="B13" s="333">
        <v>15256.73</v>
      </c>
      <c r="C13" s="9">
        <v>19904</v>
      </c>
      <c r="D13" s="9"/>
      <c r="E13" s="333">
        <v>18982.009999999998</v>
      </c>
      <c r="F13" s="328">
        <f t="shared" si="0"/>
        <v>124.41728994351999</v>
      </c>
      <c r="G13" s="328">
        <f t="shared" si="1"/>
        <v>95.367815514469441</v>
      </c>
    </row>
    <row r="14" spans="1:10">
      <c r="A14" s="48" t="s">
        <v>34</v>
      </c>
      <c r="B14" s="340">
        <f>SUM(B15)</f>
        <v>0.04</v>
      </c>
      <c r="C14" s="46">
        <f>SUM(C15)</f>
        <v>20</v>
      </c>
      <c r="D14" s="46">
        <f>SUM(D15)</f>
        <v>0</v>
      </c>
      <c r="E14" s="340">
        <f>SUM(E15)</f>
        <v>0.21</v>
      </c>
      <c r="F14" s="402">
        <f t="shared" si="0"/>
        <v>525</v>
      </c>
      <c r="G14" s="402">
        <f t="shared" si="1"/>
        <v>1.0499999999999998</v>
      </c>
    </row>
    <row r="15" spans="1:10">
      <c r="A15" s="22" t="s">
        <v>54</v>
      </c>
      <c r="B15" s="333">
        <v>0.04</v>
      </c>
      <c r="C15" s="9">
        <v>20</v>
      </c>
      <c r="D15" s="9">
        <v>0</v>
      </c>
      <c r="E15" s="333">
        <v>0.21</v>
      </c>
      <c r="F15" s="328">
        <f t="shared" si="0"/>
        <v>525</v>
      </c>
      <c r="G15" s="328">
        <f t="shared" si="1"/>
        <v>1.0499999999999998</v>
      </c>
    </row>
    <row r="16" spans="1:10" ht="25.5">
      <c r="A16" s="45" t="s">
        <v>31</v>
      </c>
      <c r="B16" s="340">
        <f>SUM(B17+B18)</f>
        <v>44879</v>
      </c>
      <c r="C16" s="46">
        <f>SUM(C17+C18)</f>
        <v>55270</v>
      </c>
      <c r="D16" s="46">
        <f>SUM(D17+D18)</f>
        <v>0</v>
      </c>
      <c r="E16" s="340">
        <f>SUM(E17+E18)</f>
        <v>54921.56</v>
      </c>
      <c r="F16" s="402">
        <f t="shared" si="0"/>
        <v>122.37696918380534</v>
      </c>
      <c r="G16" s="402">
        <f t="shared" si="1"/>
        <v>99.369567577347567</v>
      </c>
      <c r="J16" s="551"/>
    </row>
    <row r="17" spans="1:12" ht="38.25">
      <c r="A17" s="42" t="s">
        <v>109</v>
      </c>
      <c r="B17" s="333">
        <v>1399</v>
      </c>
      <c r="C17" s="9">
        <v>270</v>
      </c>
      <c r="D17" s="9">
        <v>0</v>
      </c>
      <c r="E17" s="333">
        <v>270</v>
      </c>
      <c r="F17" s="328">
        <f t="shared" si="0"/>
        <v>19.299499642601859</v>
      </c>
      <c r="G17" s="328">
        <f t="shared" si="1"/>
        <v>100</v>
      </c>
    </row>
    <row r="18" spans="1:12">
      <c r="A18" s="42" t="s">
        <v>55</v>
      </c>
      <c r="B18" s="333">
        <v>43480</v>
      </c>
      <c r="C18" s="9">
        <v>55000</v>
      </c>
      <c r="D18" s="9"/>
      <c r="E18" s="333">
        <v>54651.56</v>
      </c>
      <c r="F18" s="328">
        <f t="shared" si="0"/>
        <v>125.69356025758968</v>
      </c>
      <c r="G18" s="328">
        <f t="shared" si="1"/>
        <v>99.366472727272722</v>
      </c>
    </row>
    <row r="19" spans="1:12">
      <c r="A19" s="57" t="s">
        <v>56</v>
      </c>
      <c r="B19" s="340">
        <f>SUM(B20+B21+B22)</f>
        <v>503271.89999999997</v>
      </c>
      <c r="C19" s="46">
        <f>SUM(C20:C22)</f>
        <v>599239</v>
      </c>
      <c r="D19" s="46">
        <f>SUM(D20:D22)</f>
        <v>0</v>
      </c>
      <c r="E19" s="340">
        <f>SUM(E20+E21+E22)</f>
        <v>546691.77</v>
      </c>
      <c r="F19" s="402">
        <f t="shared" si="0"/>
        <v>108.62751725260242</v>
      </c>
      <c r="G19" s="402">
        <f t="shared" si="1"/>
        <v>91.23100632635726</v>
      </c>
      <c r="L19" s="93"/>
    </row>
    <row r="20" spans="1:12">
      <c r="A20" s="42" t="s">
        <v>58</v>
      </c>
      <c r="B20" s="333">
        <v>2415</v>
      </c>
      <c r="C20" s="9">
        <v>4900</v>
      </c>
      <c r="D20" s="9"/>
      <c r="E20" s="333">
        <v>0</v>
      </c>
      <c r="F20" s="328">
        <f t="shared" si="0"/>
        <v>0</v>
      </c>
      <c r="G20" s="328">
        <f t="shared" si="1"/>
        <v>0</v>
      </c>
      <c r="L20" s="95"/>
    </row>
    <row r="21" spans="1:12">
      <c r="A21" s="42" t="s">
        <v>57</v>
      </c>
      <c r="B21" s="333">
        <v>8086.99</v>
      </c>
      <c r="C21" s="9">
        <v>9249</v>
      </c>
      <c r="D21" s="9"/>
      <c r="E21" s="333">
        <v>9234.85</v>
      </c>
      <c r="F21" s="328">
        <f t="shared" si="0"/>
        <v>114.19390898220476</v>
      </c>
      <c r="G21" s="328">
        <f t="shared" si="1"/>
        <v>99.847010487620295</v>
      </c>
    </row>
    <row r="22" spans="1:12" ht="25.5">
      <c r="A22" s="42" t="s">
        <v>59</v>
      </c>
      <c r="B22" s="355">
        <v>492769.91</v>
      </c>
      <c r="C22" s="9">
        <v>585090</v>
      </c>
      <c r="D22" s="43"/>
      <c r="E22" s="355">
        <v>537456.92000000004</v>
      </c>
      <c r="F22" s="328">
        <f t="shared" si="0"/>
        <v>109.06853464327806</v>
      </c>
      <c r="G22" s="328">
        <f t="shared" si="1"/>
        <v>91.858845647678152</v>
      </c>
      <c r="I22" s="95"/>
    </row>
    <row r="23" spans="1:12">
      <c r="A23" s="57" t="s">
        <v>110</v>
      </c>
      <c r="B23" s="332">
        <f>SUM(B24)</f>
        <v>0</v>
      </c>
      <c r="C23" s="46">
        <f>SUM(C24)</f>
        <v>1868</v>
      </c>
      <c r="D23" s="54">
        <f>SUM(D24)</f>
        <v>0</v>
      </c>
      <c r="E23" s="332">
        <f>SUM(E24)</f>
        <v>1350</v>
      </c>
      <c r="F23" s="402" t="e">
        <f t="shared" si="0"/>
        <v>#DIV/0!</v>
      </c>
      <c r="G23" s="402">
        <f t="shared" si="1"/>
        <v>72.269807280513916</v>
      </c>
      <c r="K23" s="95"/>
    </row>
    <row r="24" spans="1:12" ht="25.5">
      <c r="A24" s="42" t="s">
        <v>111</v>
      </c>
      <c r="B24" s="333">
        <v>0</v>
      </c>
      <c r="C24" s="9">
        <v>1868</v>
      </c>
      <c r="D24" s="9"/>
      <c r="E24" s="333">
        <v>1350</v>
      </c>
      <c r="F24" s="328" t="e">
        <f t="shared" si="0"/>
        <v>#DIV/0!</v>
      </c>
      <c r="G24" s="328">
        <f t="shared" si="1"/>
        <v>72.269807280513916</v>
      </c>
    </row>
    <row r="25" spans="1:12">
      <c r="A25" s="12"/>
      <c r="B25" s="333"/>
      <c r="C25" s="9"/>
      <c r="D25" s="9"/>
      <c r="E25" s="333"/>
      <c r="F25" s="403"/>
      <c r="G25" s="10"/>
    </row>
    <row r="27" spans="1:12" ht="15.75" customHeight="1">
      <c r="A27" s="459" t="s">
        <v>122</v>
      </c>
      <c r="B27" s="459"/>
      <c r="C27" s="459"/>
      <c r="D27" s="459"/>
      <c r="E27" s="459"/>
      <c r="F27" s="459"/>
      <c r="G27" s="69"/>
    </row>
    <row r="28" spans="1:12" ht="18">
      <c r="A28" s="4"/>
      <c r="B28" s="4"/>
      <c r="C28" s="4"/>
      <c r="D28" s="4"/>
      <c r="E28" s="352"/>
      <c r="F28" s="5"/>
      <c r="G28" s="5"/>
    </row>
    <row r="29" spans="1:12" ht="25.5">
      <c r="A29" s="19" t="s">
        <v>30</v>
      </c>
      <c r="B29" s="18" t="s">
        <v>260</v>
      </c>
      <c r="C29" s="19" t="s">
        <v>249</v>
      </c>
      <c r="D29" s="19" t="s">
        <v>250</v>
      </c>
      <c r="E29" s="356" t="s">
        <v>259</v>
      </c>
      <c r="F29" s="19" t="s">
        <v>119</v>
      </c>
      <c r="G29" s="19" t="s">
        <v>268</v>
      </c>
    </row>
    <row r="30" spans="1:12">
      <c r="A30" s="87">
        <v>1</v>
      </c>
      <c r="B30" s="88">
        <v>2</v>
      </c>
      <c r="C30" s="87">
        <v>3</v>
      </c>
      <c r="D30" s="87">
        <v>4</v>
      </c>
      <c r="E30" s="328">
        <v>5</v>
      </c>
      <c r="F30" s="87">
        <v>6</v>
      </c>
      <c r="G30" s="87">
        <v>7</v>
      </c>
    </row>
    <row r="31" spans="1:12">
      <c r="A31" s="58" t="s">
        <v>1</v>
      </c>
      <c r="B31" s="354">
        <f>SUM(B32+B34+B36+B39+B43)</f>
        <v>563892.19999999995</v>
      </c>
      <c r="C31" s="51">
        <f>SUM(C32+C34+C36+C39+C43)</f>
        <v>676301.26</v>
      </c>
      <c r="D31" s="51">
        <f>SUM(D32+D34+D36+D39+D43)</f>
        <v>0</v>
      </c>
      <c r="E31" s="354">
        <f>SUM(E32+E34+E36+E39+E43)</f>
        <v>669114.68999999994</v>
      </c>
      <c r="F31" s="354">
        <f>SUM(E31/B31*100)</f>
        <v>118.66003643958898</v>
      </c>
      <c r="G31" s="354">
        <f>SUM(E31/C31*100)</f>
        <v>98.937371490332566</v>
      </c>
    </row>
    <row r="32" spans="1:12" ht="15.75" customHeight="1">
      <c r="A32" s="48" t="s">
        <v>32</v>
      </c>
      <c r="B32" s="332">
        <f>SUM(B33)</f>
        <v>15256.73</v>
      </c>
      <c r="C32" s="54">
        <f>SUM(C33)</f>
        <v>19904.259999999998</v>
      </c>
      <c r="D32" s="54">
        <f>SUM(D33)</f>
        <v>0</v>
      </c>
      <c r="E32" s="332">
        <f>SUM(E33)</f>
        <v>19753.939999999999</v>
      </c>
      <c r="F32" s="382">
        <f t="shared" ref="F32:F44" si="2">SUM(E32/B32*100)</f>
        <v>129.47689314813854</v>
      </c>
      <c r="G32" s="382">
        <f t="shared" ref="G32:G44" si="3">SUM(E32/C32*100)</f>
        <v>99.244784784764676</v>
      </c>
    </row>
    <row r="33" spans="1:10">
      <c r="A33" s="40" t="s">
        <v>33</v>
      </c>
      <c r="B33" s="333">
        <v>15256.73</v>
      </c>
      <c r="C33" s="9">
        <v>19904.259999999998</v>
      </c>
      <c r="D33" s="9"/>
      <c r="E33" s="333">
        <v>19753.939999999999</v>
      </c>
      <c r="F33" s="328">
        <f t="shared" si="2"/>
        <v>129.47689314813854</v>
      </c>
      <c r="G33" s="328">
        <f t="shared" si="3"/>
        <v>99.244784784764676</v>
      </c>
    </row>
    <row r="34" spans="1:10">
      <c r="A34" s="48" t="s">
        <v>34</v>
      </c>
      <c r="B34" s="340">
        <f>SUM(B35)</f>
        <v>0</v>
      </c>
      <c r="C34" s="46">
        <f>SUM(C35)</f>
        <v>20</v>
      </c>
      <c r="D34" s="46">
        <f>SUM(D35)</f>
        <v>0</v>
      </c>
      <c r="E34" s="340">
        <f>SUM(E35)</f>
        <v>0</v>
      </c>
      <c r="F34" s="402" t="e">
        <f t="shared" si="2"/>
        <v>#DIV/0!</v>
      </c>
      <c r="G34" s="402">
        <f t="shared" si="3"/>
        <v>0</v>
      </c>
    </row>
    <row r="35" spans="1:10">
      <c r="A35" s="22" t="s">
        <v>54</v>
      </c>
      <c r="B35" s="333">
        <v>0</v>
      </c>
      <c r="C35" s="9">
        <v>20</v>
      </c>
      <c r="D35" s="9"/>
      <c r="E35" s="333">
        <v>0</v>
      </c>
      <c r="F35" s="353" t="e">
        <f t="shared" si="2"/>
        <v>#DIV/0!</v>
      </c>
      <c r="G35" s="353">
        <f t="shared" si="3"/>
        <v>0</v>
      </c>
      <c r="I35" s="92"/>
      <c r="J35" s="93"/>
    </row>
    <row r="36" spans="1:10" ht="25.5">
      <c r="A36" s="45" t="s">
        <v>31</v>
      </c>
      <c r="B36" s="340">
        <f>SUM(B37+B38)</f>
        <v>44879</v>
      </c>
      <c r="C36" s="46">
        <f>SUM(C37+C38)</f>
        <v>55270</v>
      </c>
      <c r="D36" s="46">
        <f>SUM(D37+D38)</f>
        <v>0</v>
      </c>
      <c r="E36" s="340">
        <f>SUM(E37+E38)</f>
        <v>55269.63</v>
      </c>
      <c r="F36" s="402">
        <f t="shared" si="2"/>
        <v>123.15254350587135</v>
      </c>
      <c r="G36" s="402">
        <f t="shared" si="3"/>
        <v>99.999330559073627</v>
      </c>
    </row>
    <row r="37" spans="1:10" ht="38.25">
      <c r="A37" s="42" t="s">
        <v>109</v>
      </c>
      <c r="B37" s="333">
        <v>1399</v>
      </c>
      <c r="C37" s="9">
        <v>270</v>
      </c>
      <c r="D37" s="9"/>
      <c r="E37" s="333">
        <v>270</v>
      </c>
      <c r="F37" s="328">
        <f t="shared" si="2"/>
        <v>19.299499642601859</v>
      </c>
      <c r="G37" s="328">
        <f t="shared" si="3"/>
        <v>100</v>
      </c>
    </row>
    <row r="38" spans="1:10">
      <c r="A38" s="42" t="s">
        <v>232</v>
      </c>
      <c r="B38" s="333">
        <v>43480</v>
      </c>
      <c r="C38" s="9">
        <v>55000</v>
      </c>
      <c r="D38" s="9"/>
      <c r="E38" s="333">
        <v>54999.63</v>
      </c>
      <c r="F38" s="328">
        <f t="shared" si="2"/>
        <v>126.49408923643053</v>
      </c>
      <c r="G38" s="328">
        <f t="shared" si="3"/>
        <v>99.999327272727271</v>
      </c>
    </row>
    <row r="39" spans="1:10">
      <c r="A39" s="57" t="s">
        <v>56</v>
      </c>
      <c r="B39" s="340">
        <f>SUM(B40+B41+B42)</f>
        <v>502907.5</v>
      </c>
      <c r="C39" s="46">
        <f>SUM(C40:C42)</f>
        <v>599239</v>
      </c>
      <c r="D39" s="46">
        <f>SUM(D40:D42)</f>
        <v>0</v>
      </c>
      <c r="E39" s="340">
        <f>SUM(E40+E41+E42)</f>
        <v>592561.11</v>
      </c>
      <c r="F39" s="402">
        <f t="shared" si="2"/>
        <v>117.8270576597088</v>
      </c>
      <c r="G39" s="402">
        <f t="shared" si="3"/>
        <v>98.885604908892773</v>
      </c>
    </row>
    <row r="40" spans="1:10">
      <c r="A40" s="42" t="s">
        <v>58</v>
      </c>
      <c r="B40" s="333">
        <v>2422.1799999999998</v>
      </c>
      <c r="C40" s="9">
        <v>4900</v>
      </c>
      <c r="D40" s="9"/>
      <c r="E40" s="333">
        <v>0</v>
      </c>
      <c r="F40" s="328">
        <f t="shared" si="2"/>
        <v>0</v>
      </c>
      <c r="G40" s="328">
        <f t="shared" si="3"/>
        <v>0</v>
      </c>
    </row>
    <row r="41" spans="1:10">
      <c r="A41" s="42" t="s">
        <v>57</v>
      </c>
      <c r="B41" s="333">
        <v>8060.53</v>
      </c>
      <c r="C41" s="9">
        <v>9249</v>
      </c>
      <c r="D41" s="9"/>
      <c r="E41" s="333">
        <v>9784.32</v>
      </c>
      <c r="F41" s="328">
        <f t="shared" si="2"/>
        <v>121.38556645778876</v>
      </c>
      <c r="G41" s="328">
        <f t="shared" si="3"/>
        <v>105.78786895880637</v>
      </c>
    </row>
    <row r="42" spans="1:10" ht="25.5">
      <c r="A42" s="42" t="s">
        <v>59</v>
      </c>
      <c r="B42" s="333">
        <v>492424.79</v>
      </c>
      <c r="C42" s="9">
        <v>585090</v>
      </c>
      <c r="D42" s="9"/>
      <c r="E42" s="333">
        <v>582776.79</v>
      </c>
      <c r="F42" s="328">
        <f t="shared" si="2"/>
        <v>118.34838575044122</v>
      </c>
      <c r="G42" s="328">
        <f t="shared" si="3"/>
        <v>99.60464031174692</v>
      </c>
    </row>
    <row r="43" spans="1:10">
      <c r="A43" s="57" t="s">
        <v>110</v>
      </c>
      <c r="B43" s="340">
        <f>SUM(B44)</f>
        <v>848.97</v>
      </c>
      <c r="C43" s="46">
        <f>SUM(C44)</f>
        <v>1868</v>
      </c>
      <c r="D43" s="46">
        <f>SUM(D44)</f>
        <v>0</v>
      </c>
      <c r="E43" s="340">
        <f>SUM(E44)</f>
        <v>1530.01</v>
      </c>
      <c r="F43" s="402">
        <f t="shared" si="2"/>
        <v>180.21956017291541</v>
      </c>
      <c r="G43" s="402">
        <f t="shared" si="3"/>
        <v>81.906316916488223</v>
      </c>
    </row>
    <row r="44" spans="1:10" ht="25.5">
      <c r="A44" s="42" t="s">
        <v>111</v>
      </c>
      <c r="B44" s="333">
        <v>848.97</v>
      </c>
      <c r="C44" s="9">
        <v>1868</v>
      </c>
      <c r="D44" s="9"/>
      <c r="E44" s="333">
        <v>1530.01</v>
      </c>
      <c r="F44" s="328">
        <f t="shared" si="2"/>
        <v>180.21956017291541</v>
      </c>
      <c r="G44" s="328">
        <f t="shared" si="3"/>
        <v>81.906316916488223</v>
      </c>
    </row>
    <row r="45" spans="1:10">
      <c r="A45" s="12"/>
      <c r="B45" s="333"/>
      <c r="C45" s="9"/>
      <c r="D45" s="9"/>
      <c r="E45" s="333"/>
      <c r="F45" s="403"/>
      <c r="G45" s="10"/>
    </row>
  </sheetData>
  <mergeCells count="5">
    <mergeCell ref="A3:F3"/>
    <mergeCell ref="A5:F5"/>
    <mergeCell ref="A7:F7"/>
    <mergeCell ref="A27:F27"/>
    <mergeCell ref="A1:J1"/>
  </mergeCells>
  <pageMargins left="0.7" right="0.7" top="0.75" bottom="0.75" header="0.3" footer="0.3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7"/>
  <sheetViews>
    <sheetView topLeftCell="A5" workbookViewId="0">
      <selection activeCell="C14" sqref="C14"/>
    </sheetView>
  </sheetViews>
  <sheetFormatPr defaultRowHeight="15"/>
  <cols>
    <col min="1" max="1" width="37.7109375" customWidth="1"/>
    <col min="2" max="5" width="25.28515625" customWidth="1"/>
    <col min="6" max="6" width="16.7109375" customWidth="1"/>
    <col min="7" max="7" width="15.5703125" customWidth="1"/>
  </cols>
  <sheetData>
    <row r="1" spans="1:11" ht="42" customHeight="1">
      <c r="A1" s="459"/>
      <c r="B1" s="459"/>
      <c r="C1" s="459"/>
      <c r="D1" s="459"/>
      <c r="E1" s="459"/>
      <c r="F1" s="459"/>
      <c r="G1" s="459"/>
      <c r="H1" s="459"/>
      <c r="I1" s="459"/>
      <c r="J1" s="459"/>
      <c r="K1" s="459"/>
    </row>
    <row r="2" spans="1:11" ht="18" customHeight="1">
      <c r="A2" s="4"/>
      <c r="B2" s="4"/>
      <c r="C2" s="4"/>
      <c r="D2" s="4"/>
      <c r="E2" s="4"/>
      <c r="F2" s="4"/>
      <c r="G2" s="4"/>
    </row>
    <row r="3" spans="1:11" ht="15.75">
      <c r="A3" s="459"/>
      <c r="B3" s="459"/>
      <c r="C3" s="459"/>
      <c r="D3" s="459"/>
      <c r="E3" s="460"/>
      <c r="F3" s="460"/>
      <c r="G3" s="72"/>
    </row>
    <row r="4" spans="1:11" ht="18">
      <c r="A4" s="4"/>
      <c r="B4" s="4"/>
      <c r="C4" s="4"/>
      <c r="D4" s="4"/>
      <c r="E4" s="5"/>
      <c r="F4" s="5"/>
      <c r="G4" s="5"/>
    </row>
    <row r="5" spans="1:11" ht="18" customHeight="1">
      <c r="A5" s="459"/>
      <c r="B5" s="461"/>
      <c r="C5" s="461"/>
      <c r="D5" s="461"/>
      <c r="E5" s="461"/>
      <c r="F5" s="461"/>
      <c r="G5" s="70"/>
    </row>
    <row r="6" spans="1:11" ht="18">
      <c r="A6" s="4"/>
      <c r="B6" s="4"/>
      <c r="C6" s="4"/>
      <c r="D6" s="4"/>
      <c r="E6" s="5"/>
      <c r="F6" s="5"/>
      <c r="G6" s="5"/>
    </row>
    <row r="7" spans="1:11" ht="15.75">
      <c r="A7" s="459" t="s">
        <v>123</v>
      </c>
      <c r="B7" s="479"/>
      <c r="C7" s="479"/>
      <c r="D7" s="479"/>
      <c r="E7" s="479"/>
      <c r="F7" s="479"/>
      <c r="G7" s="73"/>
    </row>
    <row r="8" spans="1:11" ht="18">
      <c r="A8" s="4"/>
      <c r="B8" s="4"/>
      <c r="C8" s="4"/>
      <c r="D8" s="4"/>
      <c r="E8" s="5"/>
      <c r="F8" s="5"/>
      <c r="G8" s="5"/>
    </row>
    <row r="9" spans="1:11" ht="25.5">
      <c r="A9" s="3" t="s">
        <v>30</v>
      </c>
      <c r="B9" s="3" t="s">
        <v>254</v>
      </c>
      <c r="C9" s="3" t="s">
        <v>244</v>
      </c>
      <c r="D9" s="3" t="s">
        <v>245</v>
      </c>
      <c r="E9" s="3" t="s">
        <v>255</v>
      </c>
      <c r="F9" s="3" t="s">
        <v>132</v>
      </c>
      <c r="G9" s="3" t="s">
        <v>238</v>
      </c>
    </row>
    <row r="10" spans="1:11" s="95" customFormat="1">
      <c r="A10" s="87">
        <v>1</v>
      </c>
      <c r="B10" s="88">
        <v>2</v>
      </c>
      <c r="C10" s="87">
        <v>4</v>
      </c>
      <c r="D10" s="87">
        <v>4</v>
      </c>
      <c r="E10" s="87">
        <v>5</v>
      </c>
      <c r="F10" s="87">
        <v>6</v>
      </c>
      <c r="G10" s="87">
        <v>7</v>
      </c>
    </row>
    <row r="11" spans="1:11" ht="15.75" customHeight="1">
      <c r="A11" s="59" t="s">
        <v>9</v>
      </c>
      <c r="B11" s="326">
        <f>SUM(B12)</f>
        <v>563892.19999999995</v>
      </c>
      <c r="C11" s="27">
        <f>SUM(C12)</f>
        <v>676301.26</v>
      </c>
      <c r="D11" s="27">
        <f>SUM(D12)</f>
        <v>0</v>
      </c>
      <c r="E11" s="326">
        <f>SUM(E12)</f>
        <v>669114.68999999994</v>
      </c>
      <c r="F11" s="326">
        <f>SUM(E11/B11*100)</f>
        <v>118.66003643958898</v>
      </c>
      <c r="G11" s="326">
        <f>SUM(E11/C11*100)</f>
        <v>98.937371490332566</v>
      </c>
    </row>
    <row r="12" spans="1:11" ht="15.75" customHeight="1">
      <c r="A12" s="55" t="s">
        <v>50</v>
      </c>
      <c r="B12" s="358">
        <f>SUM(B13:B15)</f>
        <v>563892.19999999995</v>
      </c>
      <c r="C12" s="56">
        <f>SUM(C13:C15)</f>
        <v>676301.26</v>
      </c>
      <c r="D12" s="56">
        <f>SUM(D13:D15)</f>
        <v>0</v>
      </c>
      <c r="E12" s="358">
        <f>SUM(E13:E15)</f>
        <v>669114.68999999994</v>
      </c>
      <c r="F12" s="340">
        <f>SUM(E12/B12*100)</f>
        <v>118.66003643958898</v>
      </c>
      <c r="G12" s="340">
        <f>SUM(E12/C12*100)</f>
        <v>98.937371490332566</v>
      </c>
    </row>
    <row r="13" spans="1:11" ht="25.5">
      <c r="A13" s="16" t="s">
        <v>51</v>
      </c>
      <c r="B13" s="333">
        <v>544089.99</v>
      </c>
      <c r="C13" s="9">
        <v>651110.26</v>
      </c>
      <c r="D13" s="9"/>
      <c r="E13" s="333">
        <v>649541.62</v>
      </c>
      <c r="F13" s="333">
        <f>SUM(E13/B13*100)</f>
        <v>119.38128470255445</v>
      </c>
      <c r="G13" s="333">
        <f>SUM(E13/C13*100)</f>
        <v>99.759082278936901</v>
      </c>
    </row>
    <row r="14" spans="1:11">
      <c r="A14" s="15" t="s">
        <v>52</v>
      </c>
      <c r="B14" s="333">
        <v>19802.21</v>
      </c>
      <c r="C14" s="9"/>
      <c r="D14" s="9"/>
      <c r="E14" s="333">
        <v>19573.07</v>
      </c>
      <c r="F14" s="333">
        <f>SUM(E14/B14*100)</f>
        <v>98.842856428651146</v>
      </c>
      <c r="G14" s="333" t="e">
        <f>SUM(E14/C14*100)</f>
        <v>#DIV/0!</v>
      </c>
    </row>
    <row r="15" spans="1:11" ht="25.5">
      <c r="A15" s="14" t="s">
        <v>53</v>
      </c>
      <c r="B15" s="359"/>
      <c r="C15" s="9">
        <v>25191</v>
      </c>
      <c r="D15" s="9"/>
      <c r="E15" s="333"/>
      <c r="F15" s="9" t="e">
        <f>SUM(E15/B15*100)</f>
        <v>#DIV/0!</v>
      </c>
      <c r="G15" s="333">
        <f>SUM(E15/C15*100)</f>
        <v>0</v>
      </c>
    </row>
    <row r="16" spans="1:11">
      <c r="A16" s="11"/>
      <c r="B16" s="359"/>
      <c r="C16" s="9"/>
      <c r="D16" s="9"/>
      <c r="E16" s="333"/>
      <c r="F16" s="10"/>
      <c r="G16" s="10"/>
    </row>
    <row r="17" spans="1:7">
      <c r="A17" s="17"/>
      <c r="B17" s="359"/>
      <c r="C17" s="9"/>
      <c r="D17" s="9"/>
      <c r="E17" s="333"/>
      <c r="F17" s="10"/>
      <c r="G17" s="10"/>
    </row>
  </sheetData>
  <mergeCells count="4">
    <mergeCell ref="A3:F3"/>
    <mergeCell ref="A5:F5"/>
    <mergeCell ref="A7:F7"/>
    <mergeCell ref="A1:K1"/>
  </mergeCells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"/>
  <sheetViews>
    <sheetView topLeftCell="B1" workbookViewId="0">
      <selection activeCell="F21" sqref="F21"/>
    </sheetView>
  </sheetViews>
  <sheetFormatPr defaultRowHeight="15"/>
  <cols>
    <col min="1" max="1" width="7.42578125" bestFit="1" customWidth="1"/>
    <col min="2" max="2" width="8.42578125" bestFit="1" customWidth="1"/>
    <col min="3" max="7" width="25.28515625" customWidth="1"/>
    <col min="8" max="8" width="16" customWidth="1"/>
    <col min="9" max="9" width="11.7109375" customWidth="1"/>
  </cols>
  <sheetData>
    <row r="1" spans="1:9" ht="42" customHeight="1">
      <c r="A1" s="459"/>
      <c r="B1" s="459"/>
      <c r="C1" s="459"/>
      <c r="D1" s="459"/>
      <c r="E1" s="459"/>
      <c r="F1" s="459"/>
      <c r="G1" s="459"/>
      <c r="H1" s="459"/>
    </row>
    <row r="2" spans="1:9" ht="18" customHeight="1">
      <c r="A2" s="4"/>
      <c r="B2" s="4"/>
      <c r="C2" s="4"/>
      <c r="D2" s="4"/>
      <c r="E2" s="4"/>
      <c r="F2" s="4"/>
      <c r="G2" s="4"/>
      <c r="H2" s="4"/>
    </row>
    <row r="3" spans="1:9" ht="15.75" customHeight="1">
      <c r="A3" s="459" t="s">
        <v>12</v>
      </c>
      <c r="B3" s="459"/>
      <c r="C3" s="459"/>
      <c r="D3" s="459"/>
      <c r="E3" s="459"/>
      <c r="F3" s="459"/>
      <c r="G3" s="459"/>
      <c r="H3" s="459"/>
    </row>
    <row r="4" spans="1:9" ht="18">
      <c r="A4" s="4"/>
      <c r="B4" s="4"/>
      <c r="C4" s="4"/>
      <c r="D4" s="4"/>
      <c r="E4" s="4"/>
      <c r="F4" s="4"/>
      <c r="G4" s="5"/>
      <c r="H4" s="5"/>
    </row>
    <row r="5" spans="1:9" ht="18" customHeight="1">
      <c r="A5" s="459" t="s">
        <v>36</v>
      </c>
      <c r="B5" s="459"/>
      <c r="C5" s="459"/>
      <c r="D5" s="459"/>
      <c r="E5" s="459"/>
      <c r="F5" s="459"/>
      <c r="G5" s="459"/>
      <c r="H5" s="459"/>
    </row>
    <row r="6" spans="1:9" ht="18">
      <c r="A6" s="4"/>
      <c r="B6" s="4"/>
      <c r="C6" s="4"/>
      <c r="D6" s="4"/>
      <c r="E6" s="4"/>
      <c r="F6" s="4"/>
      <c r="G6" s="5"/>
      <c r="H6" s="5"/>
    </row>
    <row r="7" spans="1:9" ht="25.5">
      <c r="A7" s="3" t="s">
        <v>3</v>
      </c>
      <c r="B7" s="99" t="s">
        <v>4</v>
      </c>
      <c r="C7" s="99" t="s">
        <v>22</v>
      </c>
      <c r="D7" s="3" t="s">
        <v>254</v>
      </c>
      <c r="E7" s="3" t="s">
        <v>244</v>
      </c>
      <c r="F7" s="3" t="s">
        <v>245</v>
      </c>
      <c r="G7" s="3" t="s">
        <v>255</v>
      </c>
      <c r="H7" s="3" t="s">
        <v>132</v>
      </c>
      <c r="I7" s="3" t="s">
        <v>226</v>
      </c>
    </row>
    <row r="8" spans="1:9">
      <c r="A8" s="32"/>
      <c r="B8" s="33"/>
      <c r="C8" s="31" t="s">
        <v>38</v>
      </c>
      <c r="D8" s="33"/>
      <c r="E8" s="32"/>
      <c r="F8" s="32"/>
      <c r="G8" s="32"/>
      <c r="H8" s="32"/>
      <c r="I8" s="120"/>
    </row>
    <row r="9" spans="1:9" ht="25.5">
      <c r="A9" s="11">
        <v>8</v>
      </c>
      <c r="B9" s="11"/>
      <c r="C9" s="11" t="s">
        <v>10</v>
      </c>
      <c r="D9" s="8"/>
      <c r="E9" s="9"/>
      <c r="F9" s="9"/>
      <c r="G9" s="9"/>
      <c r="H9" s="9"/>
      <c r="I9" s="120"/>
    </row>
    <row r="10" spans="1:9">
      <c r="A10" s="11"/>
      <c r="B10" s="14">
        <v>84</v>
      </c>
      <c r="C10" s="14" t="s">
        <v>16</v>
      </c>
      <c r="D10" s="8"/>
      <c r="E10" s="9"/>
      <c r="F10" s="9"/>
      <c r="G10" s="9"/>
      <c r="H10" s="9"/>
      <c r="I10" s="120"/>
    </row>
    <row r="11" spans="1:9">
      <c r="A11" s="11"/>
      <c r="B11" s="14"/>
      <c r="C11" s="34"/>
      <c r="D11" s="8"/>
      <c r="E11" s="9"/>
      <c r="F11" s="9"/>
      <c r="G11" s="9"/>
      <c r="H11" s="9"/>
      <c r="I11" s="120"/>
    </row>
    <row r="12" spans="1:9">
      <c r="A12" s="11"/>
      <c r="B12" s="14"/>
      <c r="C12" s="31" t="s">
        <v>41</v>
      </c>
      <c r="D12" s="8"/>
      <c r="E12" s="9"/>
      <c r="F12" s="9"/>
      <c r="G12" s="9"/>
      <c r="H12" s="9"/>
      <c r="I12" s="120"/>
    </row>
    <row r="13" spans="1:9" ht="25.5">
      <c r="A13" s="13">
        <v>5</v>
      </c>
      <c r="B13" s="13"/>
      <c r="C13" s="22" t="s">
        <v>11</v>
      </c>
      <c r="D13" s="8"/>
      <c r="E13" s="9"/>
      <c r="F13" s="9"/>
      <c r="G13" s="9"/>
      <c r="H13" s="9"/>
      <c r="I13" s="120"/>
    </row>
    <row r="14" spans="1:9" ht="25.5">
      <c r="A14" s="14"/>
      <c r="B14" s="14">
        <v>54</v>
      </c>
      <c r="C14" s="23" t="s">
        <v>17</v>
      </c>
      <c r="D14" s="8"/>
      <c r="E14" s="9"/>
      <c r="F14" s="9"/>
      <c r="G14" s="9"/>
      <c r="H14" s="10"/>
      <c r="I14" s="12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6"/>
  <sheetViews>
    <sheetView workbookViewId="0">
      <selection activeCell="E20" sqref="E20"/>
    </sheetView>
  </sheetViews>
  <sheetFormatPr defaultRowHeight="15"/>
  <cols>
    <col min="1" max="5" width="25.28515625" customWidth="1"/>
    <col min="6" max="6" width="16.28515625" customWidth="1"/>
    <col min="7" max="7" width="10.28515625" customWidth="1"/>
  </cols>
  <sheetData>
    <row r="1" spans="1:7" ht="42" customHeight="1">
      <c r="A1" s="459"/>
      <c r="B1" s="459"/>
      <c r="C1" s="459"/>
      <c r="D1" s="459"/>
      <c r="E1" s="459"/>
      <c r="F1" s="459"/>
    </row>
    <row r="2" spans="1:7" ht="18" customHeight="1">
      <c r="A2" s="4"/>
      <c r="B2" s="4"/>
      <c r="C2" s="4"/>
      <c r="D2" s="4"/>
      <c r="E2" s="4"/>
      <c r="F2" s="4"/>
    </row>
    <row r="3" spans="1:7" ht="15.75" customHeight="1">
      <c r="A3" s="459" t="s">
        <v>12</v>
      </c>
      <c r="B3" s="459"/>
      <c r="C3" s="459"/>
      <c r="D3" s="459"/>
      <c r="E3" s="459"/>
      <c r="F3" s="459"/>
    </row>
    <row r="4" spans="1:7" ht="18">
      <c r="A4" s="4"/>
      <c r="B4" s="4"/>
      <c r="C4" s="4"/>
      <c r="D4" s="4"/>
      <c r="E4" s="5"/>
      <c r="F4" s="5"/>
    </row>
    <row r="5" spans="1:7" ht="18" customHeight="1">
      <c r="A5" s="459" t="s">
        <v>37</v>
      </c>
      <c r="B5" s="459"/>
      <c r="C5" s="459"/>
      <c r="D5" s="459"/>
      <c r="E5" s="459"/>
      <c r="F5" s="459"/>
    </row>
    <row r="6" spans="1:7" ht="18">
      <c r="A6" s="4"/>
      <c r="B6" s="4"/>
      <c r="C6" s="4"/>
      <c r="D6" s="4"/>
      <c r="E6" s="5"/>
      <c r="F6" s="5"/>
    </row>
    <row r="7" spans="1:7" ht="25.5">
      <c r="A7" s="99" t="s">
        <v>30</v>
      </c>
      <c r="B7" s="3" t="s">
        <v>254</v>
      </c>
      <c r="C7" s="3" t="s">
        <v>244</v>
      </c>
      <c r="D7" s="3" t="s">
        <v>245</v>
      </c>
      <c r="E7" s="3" t="s">
        <v>255</v>
      </c>
      <c r="F7" s="3" t="s">
        <v>132</v>
      </c>
      <c r="G7" s="3" t="s">
        <v>226</v>
      </c>
    </row>
    <row r="8" spans="1:7">
      <c r="A8" s="11" t="s">
        <v>38</v>
      </c>
      <c r="B8" s="8"/>
      <c r="C8" s="9"/>
      <c r="D8" s="9"/>
      <c r="E8" s="9"/>
      <c r="F8" s="9"/>
      <c r="G8" s="120"/>
    </row>
    <row r="9" spans="1:7" ht="25.5">
      <c r="A9" s="11" t="s">
        <v>39</v>
      </c>
      <c r="B9" s="8"/>
      <c r="C9" s="9"/>
      <c r="D9" s="9"/>
      <c r="E9" s="9"/>
      <c r="F9" s="9"/>
      <c r="G9" s="120"/>
    </row>
    <row r="10" spans="1:7" ht="25.5">
      <c r="A10" s="16" t="s">
        <v>40</v>
      </c>
      <c r="B10" s="8"/>
      <c r="C10" s="9"/>
      <c r="D10" s="9"/>
      <c r="E10" s="9"/>
      <c r="F10" s="9"/>
      <c r="G10" s="120"/>
    </row>
    <row r="11" spans="1:7">
      <c r="A11" s="16"/>
      <c r="B11" s="8"/>
      <c r="C11" s="9"/>
      <c r="D11" s="9"/>
      <c r="E11" s="9"/>
      <c r="F11" s="9"/>
      <c r="G11" s="120"/>
    </row>
    <row r="12" spans="1:7">
      <c r="A12" s="11" t="s">
        <v>41</v>
      </c>
      <c r="B12" s="8"/>
      <c r="C12" s="9"/>
      <c r="D12" s="9"/>
      <c r="E12" s="9"/>
      <c r="F12" s="9"/>
      <c r="G12" s="120"/>
    </row>
    <row r="13" spans="1:7">
      <c r="A13" s="22" t="s">
        <v>32</v>
      </c>
      <c r="B13" s="8"/>
      <c r="C13" s="9"/>
      <c r="D13" s="9"/>
      <c r="E13" s="9"/>
      <c r="F13" s="9"/>
      <c r="G13" s="120"/>
    </row>
    <row r="14" spans="1:7">
      <c r="A14" s="12" t="s">
        <v>33</v>
      </c>
      <c r="B14" s="8"/>
      <c r="C14" s="9"/>
      <c r="D14" s="9"/>
      <c r="E14" s="9"/>
      <c r="F14" s="10"/>
      <c r="G14" s="120"/>
    </row>
    <row r="15" spans="1:7">
      <c r="A15" s="22" t="s">
        <v>34</v>
      </c>
      <c r="B15" s="8"/>
      <c r="C15" s="9"/>
      <c r="D15" s="9"/>
      <c r="E15" s="9"/>
      <c r="F15" s="10"/>
      <c r="G15" s="120"/>
    </row>
    <row r="16" spans="1:7">
      <c r="A16" s="12" t="s">
        <v>35</v>
      </c>
      <c r="B16" s="8"/>
      <c r="C16" s="9"/>
      <c r="D16" s="9"/>
      <c r="E16" s="9"/>
      <c r="F16" s="10"/>
      <c r="G16" s="12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02"/>
  <sheetViews>
    <sheetView topLeftCell="A2" zoomScaleNormal="100" workbookViewId="0">
      <selection activeCell="E3" sqref="E3"/>
    </sheetView>
  </sheetViews>
  <sheetFormatPr defaultRowHeight="15"/>
  <cols>
    <col min="1" max="1" width="8.28515625" bestFit="1" customWidth="1"/>
    <col min="2" max="2" width="8.42578125" bestFit="1" customWidth="1"/>
    <col min="3" max="3" width="8.7109375" customWidth="1"/>
    <col min="4" max="4" width="30" customWidth="1"/>
    <col min="5" max="7" width="25.28515625" style="357" customWidth="1"/>
    <col min="8" max="8" width="17.7109375" style="357" customWidth="1"/>
  </cols>
  <sheetData>
    <row r="1" spans="1:9" ht="42" customHeight="1">
      <c r="A1" s="459"/>
      <c r="B1" s="459"/>
      <c r="C1" s="459"/>
      <c r="D1" s="459"/>
      <c r="E1" s="459"/>
      <c r="F1" s="459"/>
      <c r="G1" s="459"/>
      <c r="H1" s="459"/>
      <c r="I1" s="459"/>
    </row>
    <row r="2" spans="1:9" ht="18">
      <c r="A2" s="4"/>
      <c r="B2" s="4"/>
      <c r="C2" s="4"/>
      <c r="D2" s="4"/>
      <c r="E2" s="351"/>
      <c r="F2" s="351"/>
      <c r="G2" s="352"/>
      <c r="H2" s="352"/>
    </row>
    <row r="3" spans="1:9" ht="18">
      <c r="A3" s="4"/>
      <c r="B3" s="4"/>
      <c r="C3" s="4"/>
      <c r="D3" s="4"/>
      <c r="E3" s="376" t="s">
        <v>124</v>
      </c>
      <c r="F3" s="351"/>
      <c r="G3" s="352"/>
      <c r="H3" s="352"/>
    </row>
    <row r="4" spans="1:9" ht="18">
      <c r="A4" s="4"/>
      <c r="B4" s="4"/>
      <c r="C4" s="4"/>
      <c r="D4" s="4"/>
      <c r="E4" s="376"/>
      <c r="F4" s="351"/>
      <c r="G4" s="352"/>
      <c r="H4" s="352"/>
    </row>
    <row r="5" spans="1:9" ht="18" customHeight="1">
      <c r="A5" s="459" t="s">
        <v>125</v>
      </c>
      <c r="B5" s="459"/>
      <c r="C5" s="459"/>
      <c r="D5" s="459"/>
      <c r="E5" s="459"/>
      <c r="F5" s="459"/>
      <c r="G5" s="459"/>
      <c r="H5" s="459"/>
    </row>
    <row r="6" spans="1:9" ht="18">
      <c r="A6" s="4"/>
      <c r="B6" s="4"/>
      <c r="C6" s="4"/>
      <c r="D6" s="4"/>
      <c r="E6" s="351"/>
      <c r="F6" s="351"/>
      <c r="G6" s="352"/>
      <c r="H6" s="352"/>
    </row>
    <row r="7" spans="1:9" ht="25.5">
      <c r="A7" s="494" t="s">
        <v>13</v>
      </c>
      <c r="B7" s="494"/>
      <c r="C7" s="494"/>
      <c r="D7" s="3" t="s">
        <v>14</v>
      </c>
      <c r="E7" s="353" t="s">
        <v>244</v>
      </c>
      <c r="F7" s="353" t="s">
        <v>245</v>
      </c>
      <c r="G7" s="353" t="s">
        <v>255</v>
      </c>
      <c r="H7" s="353" t="s">
        <v>242</v>
      </c>
    </row>
    <row r="8" spans="1:9" s="95" customFormat="1">
      <c r="A8" s="194"/>
      <c r="B8" s="195"/>
      <c r="C8" s="196"/>
      <c r="D8" s="88">
        <v>1</v>
      </c>
      <c r="E8" s="94">
        <v>2</v>
      </c>
      <c r="F8" s="94">
        <v>3</v>
      </c>
      <c r="G8" s="94">
        <v>4</v>
      </c>
      <c r="H8" s="94">
        <v>5</v>
      </c>
    </row>
    <row r="9" spans="1:9" s="95" customFormat="1" ht="43.9" customHeight="1">
      <c r="A9" s="200"/>
      <c r="B9" s="197" t="s">
        <v>206</v>
      </c>
      <c r="C9" s="198"/>
      <c r="D9" s="199" t="s">
        <v>233</v>
      </c>
      <c r="E9" s="362">
        <f>SUM(E10+E41+E158)</f>
        <v>676301.26</v>
      </c>
      <c r="F9" s="362">
        <f>SUM(F10+F41+F158)</f>
        <v>0</v>
      </c>
      <c r="G9" s="362">
        <f>SUM(G10+G36+G41+G158)</f>
        <v>669114.69000000006</v>
      </c>
      <c r="H9" s="379">
        <f>SUM(G9/E9*100)</f>
        <v>98.93737149033258</v>
      </c>
    </row>
    <row r="10" spans="1:9" ht="26.45" customHeight="1">
      <c r="A10" s="492" t="s">
        <v>60</v>
      </c>
      <c r="B10" s="492"/>
      <c r="C10" s="492"/>
      <c r="D10" s="188" t="s">
        <v>61</v>
      </c>
      <c r="E10" s="363">
        <f>SUM(E11)</f>
        <v>25836.260000000002</v>
      </c>
      <c r="F10" s="363">
        <f>SUM(F11)</f>
        <v>0</v>
      </c>
      <c r="G10" s="363">
        <f>SUM(G11)</f>
        <v>21470.91</v>
      </c>
      <c r="H10" s="380">
        <f>SUM(G10/E10*100)</f>
        <v>83.103785145373195</v>
      </c>
    </row>
    <row r="11" spans="1:9" ht="26.45" customHeight="1">
      <c r="A11" s="493" t="s">
        <v>62</v>
      </c>
      <c r="B11" s="493"/>
      <c r="C11" s="493"/>
      <c r="D11" s="58" t="s">
        <v>63</v>
      </c>
      <c r="E11" s="364">
        <f>SUM(E12+E24+E36)</f>
        <v>25836.260000000002</v>
      </c>
      <c r="F11" s="364">
        <f>SUM(F12+F24+F36)</f>
        <v>0</v>
      </c>
      <c r="G11" s="364">
        <f>SUM(G12+G24+G36)</f>
        <v>21470.91</v>
      </c>
      <c r="H11" s="381">
        <f>SUM(G11/E11*100)</f>
        <v>83.103785145373195</v>
      </c>
    </row>
    <row r="12" spans="1:9" ht="14.45" customHeight="1">
      <c r="A12" s="491" t="s">
        <v>64</v>
      </c>
      <c r="B12" s="491"/>
      <c r="C12" s="491"/>
      <c r="D12" s="223" t="s">
        <v>65</v>
      </c>
      <c r="E12" s="365">
        <f>SUM(E13)</f>
        <v>11687.26</v>
      </c>
      <c r="F12" s="365">
        <f>SUM(F13)</f>
        <v>0</v>
      </c>
      <c r="G12" s="365">
        <f>SUM(G13)</f>
        <v>11686.589999999998</v>
      </c>
      <c r="H12" s="381">
        <f t="shared" ref="H12:H86" si="0">SUM(G12/E12*100)</f>
        <v>99.99426726195874</v>
      </c>
    </row>
    <row r="13" spans="1:9">
      <c r="A13" s="487">
        <v>3</v>
      </c>
      <c r="B13" s="487"/>
      <c r="C13" s="487"/>
      <c r="D13" s="193" t="s">
        <v>6</v>
      </c>
      <c r="E13" s="366">
        <f>SUM(E14+E21)</f>
        <v>11687.26</v>
      </c>
      <c r="F13" s="366">
        <f>SUM(F14+F21)</f>
        <v>0</v>
      </c>
      <c r="G13" s="366">
        <f>SUM(G14+G21)</f>
        <v>11686.589999999998</v>
      </c>
      <c r="H13" s="381">
        <f t="shared" si="0"/>
        <v>99.99426726195874</v>
      </c>
    </row>
    <row r="14" spans="1:9">
      <c r="A14" s="480">
        <v>31</v>
      </c>
      <c r="B14" s="481"/>
      <c r="C14" s="482"/>
      <c r="D14" s="172" t="s">
        <v>7</v>
      </c>
      <c r="E14" s="331">
        <f>SUM(E15+E17+E19)</f>
        <v>11670.26</v>
      </c>
      <c r="F14" s="331">
        <f>SUM(F15+F17+F19)</f>
        <v>0</v>
      </c>
      <c r="G14" s="331">
        <f>SUM(G15+G17+G19)</f>
        <v>11670.259999999998</v>
      </c>
      <c r="H14" s="381">
        <f t="shared" si="0"/>
        <v>99.999999999999986</v>
      </c>
    </row>
    <row r="15" spans="1:9">
      <c r="A15" s="211">
        <v>311</v>
      </c>
      <c r="B15" s="212"/>
      <c r="C15" s="205"/>
      <c r="D15" s="205" t="s">
        <v>203</v>
      </c>
      <c r="E15" s="332">
        <v>9590.26</v>
      </c>
      <c r="F15" s="332">
        <f>SUM(F16)</f>
        <v>0</v>
      </c>
      <c r="G15" s="332">
        <f>SUM(G16)</f>
        <v>9503.48</v>
      </c>
      <c r="H15" s="381">
        <f t="shared" si="0"/>
        <v>99.095123594146557</v>
      </c>
    </row>
    <row r="16" spans="1:9">
      <c r="A16" s="213">
        <v>3111</v>
      </c>
      <c r="B16" s="98"/>
      <c r="C16" s="206"/>
      <c r="D16" s="206" t="s">
        <v>148</v>
      </c>
      <c r="E16" s="333"/>
      <c r="F16" s="333"/>
      <c r="G16" s="333">
        <v>9503.48</v>
      </c>
      <c r="H16" s="381" t="e">
        <f t="shared" si="0"/>
        <v>#DIV/0!</v>
      </c>
    </row>
    <row r="17" spans="1:8">
      <c r="A17" s="211">
        <v>312</v>
      </c>
      <c r="B17" s="212"/>
      <c r="C17" s="205"/>
      <c r="D17" s="205" t="s">
        <v>150</v>
      </c>
      <c r="E17" s="332">
        <v>600</v>
      </c>
      <c r="F17" s="332">
        <f>SUM(F18)</f>
        <v>0</v>
      </c>
      <c r="G17" s="332">
        <f>SUM(G18)</f>
        <v>598.73</v>
      </c>
      <c r="H17" s="381">
        <f t="shared" si="0"/>
        <v>99.788333333333341</v>
      </c>
    </row>
    <row r="18" spans="1:8">
      <c r="A18" s="213">
        <v>3121</v>
      </c>
      <c r="B18" s="98"/>
      <c r="C18" s="206"/>
      <c r="D18" s="206" t="s">
        <v>150</v>
      </c>
      <c r="E18" s="333"/>
      <c r="F18" s="333"/>
      <c r="G18" s="333">
        <v>598.73</v>
      </c>
      <c r="H18" s="381" t="e">
        <f t="shared" si="0"/>
        <v>#DIV/0!</v>
      </c>
    </row>
    <row r="19" spans="1:8">
      <c r="A19" s="211">
        <v>313</v>
      </c>
      <c r="B19" s="212"/>
      <c r="C19" s="205"/>
      <c r="D19" s="205" t="s">
        <v>151</v>
      </c>
      <c r="E19" s="332">
        <v>1480</v>
      </c>
      <c r="F19" s="332">
        <f>SUM(F20)</f>
        <v>0</v>
      </c>
      <c r="G19" s="332">
        <f>SUM(G20)</f>
        <v>1568.05</v>
      </c>
      <c r="H19" s="381">
        <f t="shared" si="0"/>
        <v>105.94932432432431</v>
      </c>
    </row>
    <row r="20" spans="1:8" ht="25.5">
      <c r="A20" s="213">
        <v>3132</v>
      </c>
      <c r="B20" s="98"/>
      <c r="C20" s="206"/>
      <c r="D20" s="206" t="s">
        <v>204</v>
      </c>
      <c r="E20" s="333"/>
      <c r="F20" s="333"/>
      <c r="G20" s="333">
        <v>1568.05</v>
      </c>
      <c r="H20" s="381" t="e">
        <f t="shared" si="0"/>
        <v>#DIV/0!</v>
      </c>
    </row>
    <row r="21" spans="1:8">
      <c r="A21" s="480">
        <v>32</v>
      </c>
      <c r="B21" s="481"/>
      <c r="C21" s="482"/>
      <c r="D21" s="172" t="s">
        <v>15</v>
      </c>
      <c r="E21" s="331">
        <f t="shared" ref="E21:G22" si="1">SUM(E22)</f>
        <v>17</v>
      </c>
      <c r="F21" s="331">
        <f t="shared" si="1"/>
        <v>0</v>
      </c>
      <c r="G21" s="331">
        <f t="shared" si="1"/>
        <v>16.329999999999998</v>
      </c>
      <c r="H21" s="381">
        <f t="shared" si="0"/>
        <v>96.058823529411754</v>
      </c>
    </row>
    <row r="22" spans="1:8">
      <c r="A22" s="211">
        <v>321</v>
      </c>
      <c r="B22" s="212"/>
      <c r="C22" s="205"/>
      <c r="D22" s="205" t="s">
        <v>154</v>
      </c>
      <c r="E22" s="332">
        <v>17</v>
      </c>
      <c r="F22" s="332">
        <f>SUM(F23)</f>
        <v>0</v>
      </c>
      <c r="G22" s="332">
        <f t="shared" si="1"/>
        <v>16.329999999999998</v>
      </c>
      <c r="H22" s="381">
        <f t="shared" si="0"/>
        <v>96.058823529411754</v>
      </c>
    </row>
    <row r="23" spans="1:8">
      <c r="A23" s="213">
        <v>3211</v>
      </c>
      <c r="B23" s="98"/>
      <c r="C23" s="206"/>
      <c r="D23" s="206" t="s">
        <v>155</v>
      </c>
      <c r="E23" s="333"/>
      <c r="F23" s="333"/>
      <c r="G23" s="333">
        <v>16.329999999999998</v>
      </c>
      <c r="H23" s="381" t="e">
        <f t="shared" si="0"/>
        <v>#DIV/0!</v>
      </c>
    </row>
    <row r="24" spans="1:8">
      <c r="A24" s="224" t="s">
        <v>66</v>
      </c>
      <c r="B24" s="225"/>
      <c r="C24" s="225"/>
      <c r="D24" s="226" t="s">
        <v>67</v>
      </c>
      <c r="E24" s="367">
        <f t="shared" ref="E24:G25" si="2">SUM(E25)</f>
        <v>9249</v>
      </c>
      <c r="F24" s="367">
        <f t="shared" si="2"/>
        <v>0</v>
      </c>
      <c r="G24" s="367">
        <f t="shared" si="2"/>
        <v>9784.3200000000015</v>
      </c>
      <c r="H24" s="381">
        <f t="shared" si="0"/>
        <v>105.78786895880637</v>
      </c>
    </row>
    <row r="25" spans="1:8" s="190" customFormat="1">
      <c r="A25" s="323">
        <v>3</v>
      </c>
      <c r="B25" s="261"/>
      <c r="C25" s="256"/>
      <c r="D25" s="256" t="s">
        <v>6</v>
      </c>
      <c r="E25" s="366">
        <f>SUM(E26+E33)</f>
        <v>9249</v>
      </c>
      <c r="F25" s="366">
        <f t="shared" si="2"/>
        <v>0</v>
      </c>
      <c r="G25" s="366">
        <f>SUM(G26+G33)</f>
        <v>9784.3200000000015</v>
      </c>
      <c r="H25" s="381">
        <f t="shared" si="0"/>
        <v>105.78786895880637</v>
      </c>
    </row>
    <row r="26" spans="1:8">
      <c r="A26" s="217">
        <v>31</v>
      </c>
      <c r="B26" s="281"/>
      <c r="C26" s="172"/>
      <c r="D26" s="172" t="s">
        <v>7</v>
      </c>
      <c r="E26" s="331">
        <f>SUM(E27+E29+E31)</f>
        <v>9235</v>
      </c>
      <c r="F26" s="331">
        <f>SUM(F27+F29+F31)</f>
        <v>0</v>
      </c>
      <c r="G26" s="331">
        <f>SUM(G27+G29+G31)</f>
        <v>9770.6500000000015</v>
      </c>
      <c r="H26" s="381">
        <f t="shared" si="0"/>
        <v>105.80021656740661</v>
      </c>
    </row>
    <row r="27" spans="1:8">
      <c r="A27" s="211">
        <v>311</v>
      </c>
      <c r="B27" s="212"/>
      <c r="C27" s="205"/>
      <c r="D27" s="205" t="s">
        <v>203</v>
      </c>
      <c r="E27" s="332">
        <v>7490</v>
      </c>
      <c r="F27" s="332">
        <f>SUM(F28)</f>
        <v>0</v>
      </c>
      <c r="G27" s="332">
        <f>G28</f>
        <v>7956.52</v>
      </c>
      <c r="H27" s="381">
        <f t="shared" si="0"/>
        <v>106.22857142857143</v>
      </c>
    </row>
    <row r="28" spans="1:8" ht="18" customHeight="1">
      <c r="A28" s="213">
        <v>3111</v>
      </c>
      <c r="B28" s="98"/>
      <c r="C28" s="206"/>
      <c r="D28" s="206" t="s">
        <v>148</v>
      </c>
      <c r="E28" s="333"/>
      <c r="F28" s="333"/>
      <c r="G28" s="333">
        <v>7956.52</v>
      </c>
      <c r="H28" s="381" t="e">
        <f t="shared" si="0"/>
        <v>#DIV/0!</v>
      </c>
    </row>
    <row r="29" spans="1:8" ht="18.600000000000001" customHeight="1">
      <c r="A29" s="211">
        <v>312</v>
      </c>
      <c r="B29" s="212"/>
      <c r="C29" s="205"/>
      <c r="D29" s="205" t="s">
        <v>150</v>
      </c>
      <c r="E29" s="332">
        <v>505</v>
      </c>
      <c r="F29" s="332">
        <f>SUM(F30)</f>
        <v>0</v>
      </c>
      <c r="G29" s="332">
        <f>SUM(G30)</f>
        <v>501.27</v>
      </c>
      <c r="H29" s="381">
        <f t="shared" si="0"/>
        <v>99.261386138613858</v>
      </c>
    </row>
    <row r="30" spans="1:8" ht="15" customHeight="1">
      <c r="A30" s="213">
        <v>3121</v>
      </c>
      <c r="B30" s="98"/>
      <c r="C30" s="206"/>
      <c r="D30" s="206" t="s">
        <v>150</v>
      </c>
      <c r="E30" s="333"/>
      <c r="F30" s="333"/>
      <c r="G30" s="333">
        <v>501.27</v>
      </c>
      <c r="H30" s="381" t="e">
        <f t="shared" si="0"/>
        <v>#DIV/0!</v>
      </c>
    </row>
    <row r="31" spans="1:8">
      <c r="A31" s="211">
        <v>313</v>
      </c>
      <c r="B31" s="212"/>
      <c r="C31" s="205"/>
      <c r="D31" s="205" t="s">
        <v>151</v>
      </c>
      <c r="E31" s="377">
        <v>1240</v>
      </c>
      <c r="F31" s="332">
        <f>SUM(F32)</f>
        <v>0</v>
      </c>
      <c r="G31" s="332">
        <f>SUM(G32)</f>
        <v>1312.86</v>
      </c>
      <c r="H31" s="381">
        <f t="shared" si="0"/>
        <v>105.8758064516129</v>
      </c>
    </row>
    <row r="32" spans="1:8" ht="24" customHeight="1">
      <c r="A32" s="213">
        <v>3132</v>
      </c>
      <c r="B32" s="98"/>
      <c r="C32" s="206"/>
      <c r="D32" s="206" t="s">
        <v>204</v>
      </c>
      <c r="E32" s="333"/>
      <c r="F32" s="333"/>
      <c r="G32" s="333">
        <v>1312.86</v>
      </c>
      <c r="H32" s="381" t="e">
        <f t="shared" si="0"/>
        <v>#DIV/0!</v>
      </c>
    </row>
    <row r="33" spans="1:8" s="420" customFormat="1" ht="24" customHeight="1">
      <c r="A33" s="433">
        <v>32</v>
      </c>
      <c r="B33" s="434"/>
      <c r="C33" s="435"/>
      <c r="D33" s="417" t="s">
        <v>15</v>
      </c>
      <c r="E33" s="418">
        <f>SUM(E34)</f>
        <v>14</v>
      </c>
      <c r="F33" s="418"/>
      <c r="G33" s="418">
        <f>SUM(G34)</f>
        <v>13.67</v>
      </c>
      <c r="H33" s="419">
        <f t="shared" si="0"/>
        <v>97.642857142857139</v>
      </c>
    </row>
    <row r="34" spans="1:8" s="413" customFormat="1" ht="24" customHeight="1">
      <c r="A34" s="430">
        <v>321</v>
      </c>
      <c r="B34" s="431"/>
      <c r="C34" s="432"/>
      <c r="D34" s="410" t="s">
        <v>154</v>
      </c>
      <c r="E34" s="411">
        <v>14</v>
      </c>
      <c r="F34" s="411"/>
      <c r="G34" s="411">
        <f>SUM(G35)</f>
        <v>13.67</v>
      </c>
      <c r="H34" s="412">
        <f t="shared" si="0"/>
        <v>97.642857142857139</v>
      </c>
    </row>
    <row r="35" spans="1:8" ht="24" customHeight="1">
      <c r="A35" s="407">
        <v>3211</v>
      </c>
      <c r="B35" s="408"/>
      <c r="C35" s="409"/>
      <c r="D35" s="206" t="s">
        <v>155</v>
      </c>
      <c r="E35" s="333"/>
      <c r="F35" s="333"/>
      <c r="G35" s="333">
        <v>13.67</v>
      </c>
      <c r="H35" s="381" t="e">
        <f t="shared" si="0"/>
        <v>#DIV/0!</v>
      </c>
    </row>
    <row r="36" spans="1:8">
      <c r="A36" s="491" t="s">
        <v>108</v>
      </c>
      <c r="B36" s="491"/>
      <c r="C36" s="491"/>
      <c r="D36" s="453" t="s">
        <v>261</v>
      </c>
      <c r="E36" s="365">
        <f t="shared" ref="E36:G38" si="3">SUM(E37)</f>
        <v>4900</v>
      </c>
      <c r="F36" s="365">
        <f t="shared" si="3"/>
        <v>0</v>
      </c>
      <c r="G36" s="365">
        <f t="shared" si="3"/>
        <v>0</v>
      </c>
      <c r="H36" s="381">
        <f t="shared" ref="H36:H40" si="4">SUM(G36/E36*100)</f>
        <v>0</v>
      </c>
    </row>
    <row r="37" spans="1:8">
      <c r="A37" s="487">
        <v>3</v>
      </c>
      <c r="B37" s="487"/>
      <c r="C37" s="487"/>
      <c r="D37" s="454" t="s">
        <v>6</v>
      </c>
      <c r="E37" s="366">
        <f t="shared" si="3"/>
        <v>4900</v>
      </c>
      <c r="F37" s="366">
        <f t="shared" si="3"/>
        <v>0</v>
      </c>
      <c r="G37" s="366">
        <f t="shared" si="3"/>
        <v>0</v>
      </c>
      <c r="H37" s="381">
        <f t="shared" si="4"/>
        <v>0</v>
      </c>
    </row>
    <row r="38" spans="1:8" ht="18.600000000000001" customHeight="1">
      <c r="A38" s="480">
        <v>31</v>
      </c>
      <c r="B38" s="481"/>
      <c r="C38" s="482"/>
      <c r="D38" s="451" t="s">
        <v>7</v>
      </c>
      <c r="E38" s="331">
        <f t="shared" si="3"/>
        <v>4900</v>
      </c>
      <c r="F38" s="331">
        <f t="shared" si="3"/>
        <v>0</v>
      </c>
      <c r="G38" s="331">
        <f t="shared" si="3"/>
        <v>0</v>
      </c>
      <c r="H38" s="381">
        <f t="shared" si="4"/>
        <v>0</v>
      </c>
    </row>
    <row r="39" spans="1:8" ht="18.600000000000001" customHeight="1">
      <c r="A39" s="211">
        <v>311</v>
      </c>
      <c r="B39" s="212"/>
      <c r="C39" s="205"/>
      <c r="D39" s="205" t="s">
        <v>203</v>
      </c>
      <c r="E39" s="332">
        <v>4900</v>
      </c>
      <c r="F39" s="332">
        <f>SUM(F40)</f>
        <v>0</v>
      </c>
      <c r="G39" s="332">
        <f>SUM(G40)</f>
        <v>0</v>
      </c>
      <c r="H39" s="381">
        <f t="shared" si="4"/>
        <v>0</v>
      </c>
    </row>
    <row r="40" spans="1:8" ht="18.600000000000001" customHeight="1">
      <c r="A40" s="213">
        <v>3111</v>
      </c>
      <c r="B40" s="98"/>
      <c r="C40" s="206"/>
      <c r="D40" s="206" t="s">
        <v>148</v>
      </c>
      <c r="E40" s="333"/>
      <c r="F40" s="333"/>
      <c r="G40" s="333">
        <v>0</v>
      </c>
      <c r="H40" s="381" t="e">
        <f t="shared" si="4"/>
        <v>#DIV/0!</v>
      </c>
    </row>
    <row r="41" spans="1:8" ht="18.600000000000001" customHeight="1">
      <c r="A41" s="492" t="s">
        <v>68</v>
      </c>
      <c r="B41" s="492"/>
      <c r="C41" s="492"/>
      <c r="D41" s="188" t="s">
        <v>69</v>
      </c>
      <c r="E41" s="329">
        <f>SUM(E42+E143+E150)</f>
        <v>635921</v>
      </c>
      <c r="F41" s="329">
        <f>SUM(F42+F143+F150+F292)</f>
        <v>0</v>
      </c>
      <c r="G41" s="329">
        <f>SUM(G42+G143+G150)</f>
        <v>633935.38</v>
      </c>
      <c r="H41" s="381">
        <f t="shared" si="0"/>
        <v>99.687756812560053</v>
      </c>
    </row>
    <row r="42" spans="1:8" ht="18.600000000000001" customHeight="1">
      <c r="A42" s="484" t="s">
        <v>70</v>
      </c>
      <c r="B42" s="484"/>
      <c r="C42" s="484"/>
      <c r="D42" s="58" t="s">
        <v>71</v>
      </c>
      <c r="E42" s="326">
        <f>SUM(E43+E77+E83+E123)</f>
        <v>602921</v>
      </c>
      <c r="F42" s="326">
        <f>SUM(F43+F83+F123)</f>
        <v>0</v>
      </c>
      <c r="G42" s="326">
        <f>SUM(G43+G77+G83+G123)</f>
        <v>600935.75</v>
      </c>
      <c r="H42" s="381">
        <f t="shared" si="0"/>
        <v>99.670728005824969</v>
      </c>
    </row>
    <row r="43" spans="1:8" ht="18.600000000000001" customHeight="1">
      <c r="A43" s="483" t="s">
        <v>72</v>
      </c>
      <c r="B43" s="483"/>
      <c r="C43" s="483"/>
      <c r="D43" s="252" t="s">
        <v>74</v>
      </c>
      <c r="E43" s="365">
        <f>SUM(E44)</f>
        <v>22000</v>
      </c>
      <c r="F43" s="365">
        <f>SUM(F44)</f>
        <v>0</v>
      </c>
      <c r="G43" s="365">
        <f>SUM(G44)</f>
        <v>22000</v>
      </c>
      <c r="H43" s="381">
        <f t="shared" si="0"/>
        <v>100</v>
      </c>
    </row>
    <row r="44" spans="1:8" ht="38.25" customHeight="1">
      <c r="A44" s="485">
        <v>3</v>
      </c>
      <c r="B44" s="485"/>
      <c r="C44" s="485"/>
      <c r="D44" s="193" t="s">
        <v>6</v>
      </c>
      <c r="E44" s="366">
        <f>SUM(E45+E73)</f>
        <v>22000</v>
      </c>
      <c r="F44" s="366">
        <f>SUM(F45+F73)</f>
        <v>0</v>
      </c>
      <c r="G44" s="366">
        <f>SUM(G45+G73)</f>
        <v>22000</v>
      </c>
      <c r="H44" s="381">
        <f t="shared" si="0"/>
        <v>100</v>
      </c>
    </row>
    <row r="45" spans="1:8" ht="19.899999999999999" customHeight="1">
      <c r="A45" s="486">
        <v>32</v>
      </c>
      <c r="B45" s="486"/>
      <c r="C45" s="486"/>
      <c r="D45" s="191" t="s">
        <v>15</v>
      </c>
      <c r="E45" s="331">
        <f>SUM(E46+E49+E56+E66)</f>
        <v>21190</v>
      </c>
      <c r="F45" s="331">
        <f>SUM(F46+F49+F56+F66)</f>
        <v>0</v>
      </c>
      <c r="G45" s="331">
        <f>SUM(G46+G49+G56+G66)</f>
        <v>21135.03</v>
      </c>
      <c r="H45" s="381">
        <f t="shared" si="0"/>
        <v>99.740585181689468</v>
      </c>
    </row>
    <row r="46" spans="1:8">
      <c r="A46" s="221">
        <v>321</v>
      </c>
      <c r="B46" s="222"/>
      <c r="C46" s="214"/>
      <c r="D46" s="205" t="s">
        <v>154</v>
      </c>
      <c r="E46" s="332">
        <v>705</v>
      </c>
      <c r="F46" s="332">
        <f>SUM(F47:F48)</f>
        <v>0</v>
      </c>
      <c r="G46" s="332">
        <f>SUM(G47:G48)</f>
        <v>704.18</v>
      </c>
      <c r="H46" s="381">
        <f t="shared" si="0"/>
        <v>99.883687943262402</v>
      </c>
    </row>
    <row r="47" spans="1:8" ht="33" customHeight="1">
      <c r="A47" s="218">
        <v>3211</v>
      </c>
      <c r="B47" s="219"/>
      <c r="C47" s="220"/>
      <c r="D47" s="206" t="s">
        <v>155</v>
      </c>
      <c r="E47" s="333"/>
      <c r="F47" s="333"/>
      <c r="G47" s="333">
        <v>704.18</v>
      </c>
      <c r="H47" s="381" t="e">
        <f t="shared" si="0"/>
        <v>#DIV/0!</v>
      </c>
    </row>
    <row r="48" spans="1:8" ht="33" customHeight="1">
      <c r="A48" s="218">
        <v>3213</v>
      </c>
      <c r="B48" s="219"/>
      <c r="C48" s="220"/>
      <c r="D48" s="206" t="s">
        <v>207</v>
      </c>
      <c r="E48" s="333"/>
      <c r="F48" s="333"/>
      <c r="G48" s="333"/>
      <c r="H48" s="381" t="e">
        <f t="shared" si="0"/>
        <v>#DIV/0!</v>
      </c>
    </row>
    <row r="49" spans="1:8" ht="14.45" customHeight="1">
      <c r="A49" s="221">
        <v>322</v>
      </c>
      <c r="B49" s="222"/>
      <c r="C49" s="214"/>
      <c r="D49" s="205" t="s">
        <v>208</v>
      </c>
      <c r="E49" s="332">
        <v>5084</v>
      </c>
      <c r="F49" s="332">
        <f>SUM(F50:F55)</f>
        <v>0</v>
      </c>
      <c r="G49" s="332">
        <f>SUM(G50:G55)</f>
        <v>5030.96</v>
      </c>
      <c r="H49" s="381">
        <f t="shared" si="0"/>
        <v>98.956726986624716</v>
      </c>
    </row>
    <row r="50" spans="1:8" ht="26.45" customHeight="1">
      <c r="A50" s="218">
        <v>3221</v>
      </c>
      <c r="B50" s="219"/>
      <c r="C50" s="220"/>
      <c r="D50" s="206" t="s">
        <v>209</v>
      </c>
      <c r="E50" s="333"/>
      <c r="F50" s="333"/>
      <c r="G50" s="333">
        <v>1579.35</v>
      </c>
      <c r="H50" s="381" t="e">
        <f t="shared" si="0"/>
        <v>#DIV/0!</v>
      </c>
    </row>
    <row r="51" spans="1:8" ht="14.45" customHeight="1">
      <c r="A51" s="218">
        <v>3222</v>
      </c>
      <c r="B51" s="219"/>
      <c r="C51" s="220"/>
      <c r="D51" s="206" t="s">
        <v>160</v>
      </c>
      <c r="E51" s="333"/>
      <c r="F51" s="333"/>
      <c r="G51" s="333">
        <v>26.36</v>
      </c>
      <c r="H51" s="381" t="e">
        <f t="shared" si="0"/>
        <v>#DIV/0!</v>
      </c>
    </row>
    <row r="52" spans="1:8" ht="23.45" customHeight="1">
      <c r="A52" s="218">
        <v>3223</v>
      </c>
      <c r="B52" s="219"/>
      <c r="C52" s="220"/>
      <c r="D52" s="206" t="s">
        <v>161</v>
      </c>
      <c r="E52" s="333"/>
      <c r="F52" s="333"/>
      <c r="G52" s="333">
        <v>3321.65</v>
      </c>
      <c r="H52" s="381" t="e">
        <f t="shared" si="0"/>
        <v>#DIV/0!</v>
      </c>
    </row>
    <row r="53" spans="1:8" ht="14.45" customHeight="1">
      <c r="A53" s="218">
        <v>3224</v>
      </c>
      <c r="B53" s="219"/>
      <c r="C53" s="220"/>
      <c r="D53" s="206" t="s">
        <v>162</v>
      </c>
      <c r="E53" s="333"/>
      <c r="F53" s="333"/>
      <c r="G53" s="333">
        <v>103.6</v>
      </c>
      <c r="H53" s="381" t="e">
        <f t="shared" si="0"/>
        <v>#DIV/0!</v>
      </c>
    </row>
    <row r="54" spans="1:8">
      <c r="A54" s="218">
        <v>3225</v>
      </c>
      <c r="B54" s="219"/>
      <c r="C54" s="220"/>
      <c r="D54" s="206" t="s">
        <v>210</v>
      </c>
      <c r="E54" s="333"/>
      <c r="F54" s="333"/>
      <c r="G54" s="333">
        <v>0</v>
      </c>
      <c r="H54" s="381" t="e">
        <f t="shared" si="0"/>
        <v>#DIV/0!</v>
      </c>
    </row>
    <row r="55" spans="1:8" ht="32.450000000000003" customHeight="1">
      <c r="A55" s="218">
        <v>3227</v>
      </c>
      <c r="B55" s="219"/>
      <c r="C55" s="220"/>
      <c r="D55" s="206" t="s">
        <v>164</v>
      </c>
      <c r="E55" s="333"/>
      <c r="F55" s="333"/>
      <c r="G55" s="333">
        <v>0</v>
      </c>
      <c r="H55" s="381" t="e">
        <f t="shared" si="0"/>
        <v>#DIV/0!</v>
      </c>
    </row>
    <row r="56" spans="1:8" ht="32.450000000000003" customHeight="1">
      <c r="A56" s="249">
        <v>323</v>
      </c>
      <c r="B56" s="250"/>
      <c r="C56" s="251"/>
      <c r="D56" s="205" t="s">
        <v>165</v>
      </c>
      <c r="E56" s="332">
        <v>15150</v>
      </c>
      <c r="F56" s="332">
        <f>SUM(F57:F65)</f>
        <v>0</v>
      </c>
      <c r="G56" s="332">
        <f>SUM(G57:G65)</f>
        <v>15149.21</v>
      </c>
      <c r="H56" s="381">
        <f t="shared" si="0"/>
        <v>99.994785478547854</v>
      </c>
    </row>
    <row r="57" spans="1:8" ht="26.45" customHeight="1">
      <c r="A57" s="236">
        <v>3231</v>
      </c>
      <c r="B57" s="207"/>
      <c r="C57" s="237"/>
      <c r="D57" s="235" t="s">
        <v>212</v>
      </c>
      <c r="E57" s="333"/>
      <c r="F57" s="333"/>
      <c r="G57" s="333">
        <v>10576.75</v>
      </c>
      <c r="H57" s="381" t="e">
        <f t="shared" si="0"/>
        <v>#DIV/0!</v>
      </c>
    </row>
    <row r="58" spans="1:8" ht="14.45" customHeight="1">
      <c r="A58" s="218">
        <v>3232</v>
      </c>
      <c r="B58" s="219"/>
      <c r="C58" s="220"/>
      <c r="D58" s="206" t="s">
        <v>167</v>
      </c>
      <c r="E58" s="333"/>
      <c r="F58" s="333"/>
      <c r="G58" s="333">
        <v>1040.82</v>
      </c>
      <c r="H58" s="381" t="e">
        <f t="shared" si="0"/>
        <v>#DIV/0!</v>
      </c>
    </row>
    <row r="59" spans="1:8" ht="14.45" customHeight="1">
      <c r="A59" s="218">
        <v>3233</v>
      </c>
      <c r="B59" s="219"/>
      <c r="C59" s="220"/>
      <c r="D59" s="206" t="s">
        <v>213</v>
      </c>
      <c r="E59" s="333"/>
      <c r="F59" s="333"/>
      <c r="G59" s="333">
        <v>0</v>
      </c>
      <c r="H59" s="381" t="e">
        <f t="shared" si="0"/>
        <v>#DIV/0!</v>
      </c>
    </row>
    <row r="60" spans="1:8" ht="14.45" customHeight="1">
      <c r="A60" s="218">
        <v>3234</v>
      </c>
      <c r="B60" s="219"/>
      <c r="C60" s="220"/>
      <c r="D60" s="206" t="s">
        <v>168</v>
      </c>
      <c r="E60" s="333"/>
      <c r="F60" s="333"/>
      <c r="G60" s="333">
        <v>1235.82</v>
      </c>
      <c r="H60" s="381" t="e">
        <f t="shared" si="0"/>
        <v>#DIV/0!</v>
      </c>
    </row>
    <row r="61" spans="1:8">
      <c r="A61" s="218">
        <v>3235</v>
      </c>
      <c r="B61" s="219"/>
      <c r="C61" s="220"/>
      <c r="D61" s="206" t="s">
        <v>169</v>
      </c>
      <c r="E61" s="333"/>
      <c r="F61" s="333"/>
      <c r="G61" s="333">
        <v>0</v>
      </c>
      <c r="H61" s="381" t="e">
        <f t="shared" si="0"/>
        <v>#DIV/0!</v>
      </c>
    </row>
    <row r="62" spans="1:8" ht="14.45" customHeight="1">
      <c r="A62" s="218">
        <v>3236</v>
      </c>
      <c r="B62" s="219"/>
      <c r="C62" s="220"/>
      <c r="D62" s="134" t="s">
        <v>214</v>
      </c>
      <c r="E62" s="333"/>
      <c r="F62" s="333"/>
      <c r="G62" s="333">
        <v>0</v>
      </c>
      <c r="H62" s="381" t="e">
        <f t="shared" si="0"/>
        <v>#DIV/0!</v>
      </c>
    </row>
    <row r="63" spans="1:8" ht="14.45" customHeight="1">
      <c r="A63" s="218">
        <v>3237</v>
      </c>
      <c r="B63" s="219"/>
      <c r="C63" s="220"/>
      <c r="D63" s="134" t="s">
        <v>215</v>
      </c>
      <c r="E63" s="333"/>
      <c r="F63" s="333"/>
      <c r="G63" s="333">
        <v>138.75</v>
      </c>
      <c r="H63" s="381" t="e">
        <f t="shared" si="0"/>
        <v>#DIV/0!</v>
      </c>
    </row>
    <row r="64" spans="1:8" ht="21.6" customHeight="1">
      <c r="A64" s="218">
        <v>3238</v>
      </c>
      <c r="B64" s="219"/>
      <c r="C64" s="220"/>
      <c r="D64" s="134" t="s">
        <v>172</v>
      </c>
      <c r="E64" s="333"/>
      <c r="F64" s="333"/>
      <c r="G64" s="333">
        <v>2047.07</v>
      </c>
      <c r="H64" s="381" t="e">
        <f t="shared" si="0"/>
        <v>#DIV/0!</v>
      </c>
    </row>
    <row r="65" spans="1:9" ht="18.600000000000001" customHeight="1">
      <c r="A65" s="218">
        <v>3239</v>
      </c>
      <c r="B65" s="219"/>
      <c r="C65" s="220"/>
      <c r="D65" s="134" t="s">
        <v>173</v>
      </c>
      <c r="E65" s="333"/>
      <c r="F65" s="333"/>
      <c r="G65" s="333">
        <v>110</v>
      </c>
      <c r="H65" s="381" t="e">
        <f t="shared" si="0"/>
        <v>#DIV/0!</v>
      </c>
    </row>
    <row r="66" spans="1:9" ht="25.5">
      <c r="A66" s="241">
        <v>329</v>
      </c>
      <c r="B66" s="242"/>
      <c r="C66" s="243"/>
      <c r="D66" s="244" t="s">
        <v>174</v>
      </c>
      <c r="E66" s="368">
        <v>251</v>
      </c>
      <c r="F66" s="368">
        <f>SUM(F67:F72)</f>
        <v>0</v>
      </c>
      <c r="G66" s="368">
        <f>SUM(G67:G72)</f>
        <v>250.68</v>
      </c>
      <c r="H66" s="381">
        <f t="shared" si="0"/>
        <v>99.872509960159363</v>
      </c>
    </row>
    <row r="67" spans="1:9" ht="27.6" customHeight="1">
      <c r="A67" s="238">
        <v>3292</v>
      </c>
      <c r="B67" s="239"/>
      <c r="C67" s="240"/>
      <c r="D67" s="34" t="s">
        <v>176</v>
      </c>
      <c r="E67" s="369"/>
      <c r="F67" s="369"/>
      <c r="G67" s="369">
        <v>0</v>
      </c>
      <c r="H67" s="381" t="e">
        <f t="shared" si="0"/>
        <v>#DIV/0!</v>
      </c>
      <c r="I67" s="95"/>
    </row>
    <row r="68" spans="1:9" ht="14.45" customHeight="1">
      <c r="A68" s="238">
        <v>3293</v>
      </c>
      <c r="B68" s="239"/>
      <c r="C68" s="240"/>
      <c r="D68" s="34" t="s">
        <v>177</v>
      </c>
      <c r="E68" s="369"/>
      <c r="F68" s="369"/>
      <c r="G68" s="369">
        <v>0</v>
      </c>
      <c r="H68" s="381" t="e">
        <f t="shared" si="0"/>
        <v>#DIV/0!</v>
      </c>
    </row>
    <row r="69" spans="1:9" ht="26.45" customHeight="1">
      <c r="A69" s="238">
        <v>3294</v>
      </c>
      <c r="B69" s="239"/>
      <c r="C69" s="240"/>
      <c r="D69" s="34" t="s">
        <v>216</v>
      </c>
      <c r="E69" s="369"/>
      <c r="F69" s="369"/>
      <c r="G69" s="369">
        <v>195</v>
      </c>
      <c r="H69" s="381" t="e">
        <f t="shared" si="0"/>
        <v>#DIV/0!</v>
      </c>
    </row>
    <row r="70" spans="1:9" ht="30.6" customHeight="1">
      <c r="A70" s="238">
        <v>3295</v>
      </c>
      <c r="B70" s="239"/>
      <c r="C70" s="240"/>
      <c r="D70" s="34" t="s">
        <v>179</v>
      </c>
      <c r="E70" s="369"/>
      <c r="F70" s="369"/>
      <c r="G70" s="369">
        <v>0</v>
      </c>
      <c r="H70" s="381" t="e">
        <f t="shared" si="0"/>
        <v>#DIV/0!</v>
      </c>
    </row>
    <row r="71" spans="1:9" ht="31.9" customHeight="1">
      <c r="A71" s="238">
        <v>3296</v>
      </c>
      <c r="B71" s="239"/>
      <c r="C71" s="240"/>
      <c r="D71" s="34" t="s">
        <v>180</v>
      </c>
      <c r="E71" s="369"/>
      <c r="F71" s="369"/>
      <c r="G71" s="369">
        <v>0</v>
      </c>
      <c r="H71" s="381" t="e">
        <f t="shared" si="0"/>
        <v>#DIV/0!</v>
      </c>
    </row>
    <row r="72" spans="1:9" s="422" customFormat="1" ht="31.9" customHeight="1">
      <c r="A72" s="238">
        <v>3299</v>
      </c>
      <c r="B72" s="239"/>
      <c r="C72" s="240"/>
      <c r="D72" s="34" t="s">
        <v>174</v>
      </c>
      <c r="E72" s="369"/>
      <c r="F72" s="369"/>
      <c r="G72" s="369">
        <v>55.68</v>
      </c>
      <c r="H72" s="381" t="e">
        <f t="shared" si="0"/>
        <v>#DIV/0!</v>
      </c>
    </row>
    <row r="73" spans="1:9" s="420" customFormat="1" ht="31.9" customHeight="1">
      <c r="A73" s="202">
        <v>34</v>
      </c>
      <c r="B73" s="203"/>
      <c r="C73" s="204"/>
      <c r="D73" s="172" t="s">
        <v>73</v>
      </c>
      <c r="E73" s="331">
        <f>SUM(E74)</f>
        <v>810</v>
      </c>
      <c r="F73" s="331">
        <f>SUM(F74)</f>
        <v>0</v>
      </c>
      <c r="G73" s="331">
        <f>SUM(G74)</f>
        <v>864.97</v>
      </c>
      <c r="H73" s="381">
        <f t="shared" si="0"/>
        <v>106.78641975308642</v>
      </c>
    </row>
    <row r="74" spans="1:9" ht="31.9" customHeight="1">
      <c r="A74" s="245">
        <v>343</v>
      </c>
      <c r="B74" s="215"/>
      <c r="C74" s="216"/>
      <c r="D74" s="205" t="s">
        <v>198</v>
      </c>
      <c r="E74" s="332">
        <v>810</v>
      </c>
      <c r="F74" s="332">
        <f>SUM(F75+F76)</f>
        <v>0</v>
      </c>
      <c r="G74" s="332">
        <f>SUM(G75+G76)</f>
        <v>864.97</v>
      </c>
      <c r="H74" s="381">
        <f t="shared" si="0"/>
        <v>106.78641975308642</v>
      </c>
    </row>
    <row r="75" spans="1:9" ht="31.9" customHeight="1">
      <c r="A75" s="246">
        <v>3431</v>
      </c>
      <c r="B75" s="247"/>
      <c r="C75" s="248"/>
      <c r="D75" s="206" t="s">
        <v>181</v>
      </c>
      <c r="E75" s="333"/>
      <c r="F75" s="333"/>
      <c r="G75" s="333">
        <v>864.97</v>
      </c>
      <c r="H75" s="381" t="e">
        <f t="shared" si="0"/>
        <v>#DIV/0!</v>
      </c>
    </row>
    <row r="76" spans="1:9" ht="31.9" customHeight="1">
      <c r="A76" s="246">
        <v>3433</v>
      </c>
      <c r="B76" s="247"/>
      <c r="C76" s="248"/>
      <c r="D76" s="206" t="s">
        <v>183</v>
      </c>
      <c r="E76" s="333"/>
      <c r="F76" s="333"/>
      <c r="G76" s="333">
        <v>0</v>
      </c>
      <c r="H76" s="381" t="e">
        <f t="shared" si="0"/>
        <v>#DIV/0!</v>
      </c>
    </row>
    <row r="77" spans="1:9" ht="31.9" customHeight="1">
      <c r="A77" s="488" t="s">
        <v>64</v>
      </c>
      <c r="B77" s="489"/>
      <c r="C77" s="490"/>
      <c r="D77" s="421" t="s">
        <v>65</v>
      </c>
      <c r="E77" s="378">
        <f>SUM(E78)</f>
        <v>4617</v>
      </c>
      <c r="F77" s="378"/>
      <c r="G77" s="378">
        <f>SUM(G78)</f>
        <v>4617</v>
      </c>
      <c r="H77" s="381">
        <f t="shared" si="0"/>
        <v>100</v>
      </c>
    </row>
    <row r="78" spans="1:9" ht="31.9" customHeight="1">
      <c r="A78" s="414">
        <v>3</v>
      </c>
      <c r="B78" s="415"/>
      <c r="C78" s="416"/>
      <c r="D78" s="417" t="s">
        <v>6</v>
      </c>
      <c r="E78" s="418">
        <f>SUM(E79)</f>
        <v>4617</v>
      </c>
      <c r="F78" s="418"/>
      <c r="G78" s="418">
        <f>SUM(G79)</f>
        <v>4617</v>
      </c>
      <c r="H78" s="419">
        <f t="shared" si="0"/>
        <v>100</v>
      </c>
    </row>
    <row r="79" spans="1:9" ht="18.600000000000001" customHeight="1">
      <c r="A79" s="246">
        <v>32</v>
      </c>
      <c r="B79" s="247"/>
      <c r="C79" s="248"/>
      <c r="D79" s="206" t="s">
        <v>15</v>
      </c>
      <c r="E79" s="333">
        <f>SUM(E80)</f>
        <v>4617</v>
      </c>
      <c r="F79" s="333"/>
      <c r="G79" s="333">
        <f>SUM(G80)</f>
        <v>4617</v>
      </c>
      <c r="H79" s="381">
        <f t="shared" si="0"/>
        <v>100</v>
      </c>
    </row>
    <row r="80" spans="1:9" ht="18.600000000000001" customHeight="1">
      <c r="A80" s="246">
        <v>323</v>
      </c>
      <c r="B80" s="247"/>
      <c r="C80" s="248"/>
      <c r="D80" s="206" t="s">
        <v>165</v>
      </c>
      <c r="E80" s="333">
        <v>4617</v>
      </c>
      <c r="F80" s="333"/>
      <c r="G80" s="333">
        <f>SUM(G81:G82)</f>
        <v>4617</v>
      </c>
      <c r="H80" s="381"/>
    </row>
    <row r="81" spans="1:8" ht="18.600000000000001" customHeight="1">
      <c r="A81" s="246">
        <v>3231</v>
      </c>
      <c r="B81" s="247"/>
      <c r="C81" s="248"/>
      <c r="D81" s="206" t="s">
        <v>212</v>
      </c>
      <c r="E81" s="333"/>
      <c r="F81" s="333"/>
      <c r="G81" s="333">
        <v>4317.79</v>
      </c>
      <c r="H81" s="381"/>
    </row>
    <row r="82" spans="1:8" ht="18.600000000000001" customHeight="1">
      <c r="A82" s="246">
        <v>3238</v>
      </c>
      <c r="B82" s="247"/>
      <c r="C82" s="248"/>
      <c r="D82" s="206" t="s">
        <v>172</v>
      </c>
      <c r="E82" s="333"/>
      <c r="F82" s="333"/>
      <c r="G82" s="333">
        <v>299.20999999999998</v>
      </c>
      <c r="H82" s="381" t="e">
        <f t="shared" si="0"/>
        <v>#DIV/0!</v>
      </c>
    </row>
    <row r="83" spans="1:8" ht="18.600000000000001" customHeight="1">
      <c r="A83" s="483" t="s">
        <v>75</v>
      </c>
      <c r="B83" s="483"/>
      <c r="C83" s="483"/>
      <c r="D83" s="252" t="s">
        <v>95</v>
      </c>
      <c r="E83" s="365">
        <f>SUM(E84+E116)</f>
        <v>574700</v>
      </c>
      <c r="F83" s="365">
        <f>SUM(F91+F116)</f>
        <v>0</v>
      </c>
      <c r="G83" s="365">
        <f>SUM(G84+G116)</f>
        <v>573225.71</v>
      </c>
      <c r="H83" s="381">
        <f t="shared" si="0"/>
        <v>99.743467896293708</v>
      </c>
    </row>
    <row r="84" spans="1:8" ht="18.600000000000001" customHeight="1">
      <c r="A84" s="487">
        <v>3</v>
      </c>
      <c r="B84" s="487"/>
      <c r="C84" s="487"/>
      <c r="D84" s="193" t="s">
        <v>6</v>
      </c>
      <c r="E84" s="366">
        <f>SUM(E85+E94)</f>
        <v>574700</v>
      </c>
      <c r="F84" s="366">
        <f>SUM(F85+F94)</f>
        <v>0</v>
      </c>
      <c r="G84" s="366">
        <f>SUM(G85+G94+G112)</f>
        <v>573225.71</v>
      </c>
      <c r="H84" s="381">
        <f t="shared" si="0"/>
        <v>99.743467896293708</v>
      </c>
    </row>
    <row r="85" spans="1:8" ht="18.600000000000001" customHeight="1">
      <c r="A85" s="480">
        <v>31</v>
      </c>
      <c r="B85" s="481"/>
      <c r="C85" s="482"/>
      <c r="D85" s="172" t="s">
        <v>7</v>
      </c>
      <c r="E85" s="331">
        <f>SUM(E86+E90+E92)</f>
        <v>543600</v>
      </c>
      <c r="F85" s="331">
        <f>SUM(F86+F98+F102)</f>
        <v>0</v>
      </c>
      <c r="G85" s="331">
        <f>SUM(G86+G90+G92)</f>
        <v>542797.48</v>
      </c>
      <c r="H85" s="381">
        <f t="shared" si="0"/>
        <v>99.852369389256808</v>
      </c>
    </row>
    <row r="86" spans="1:8" ht="18.600000000000001" customHeight="1">
      <c r="A86" s="211">
        <v>311</v>
      </c>
      <c r="B86" s="212"/>
      <c r="C86" s="205"/>
      <c r="D86" s="205" t="s">
        <v>203</v>
      </c>
      <c r="E86" s="332">
        <v>454300</v>
      </c>
      <c r="F86" s="332">
        <f>SUM(F87:F89)</f>
        <v>0</v>
      </c>
      <c r="G86" s="332">
        <f>SUM(G87:G89)</f>
        <v>454026.94</v>
      </c>
      <c r="H86" s="381">
        <f t="shared" si="0"/>
        <v>99.939894342945195</v>
      </c>
    </row>
    <row r="87" spans="1:8" ht="18.600000000000001" customHeight="1">
      <c r="A87" s="213">
        <v>3111</v>
      </c>
      <c r="B87" s="98"/>
      <c r="C87" s="206"/>
      <c r="D87" s="206" t="s">
        <v>148</v>
      </c>
      <c r="E87" s="333"/>
      <c r="F87" s="333"/>
      <c r="G87" s="333">
        <v>410697.11</v>
      </c>
      <c r="H87" s="381" t="e">
        <f t="shared" ref="H87:H160" si="5">SUM(G87/E87*100)</f>
        <v>#DIV/0!</v>
      </c>
    </row>
    <row r="88" spans="1:8" ht="29.45" customHeight="1">
      <c r="A88" s="213">
        <v>3113</v>
      </c>
      <c r="B88" s="98"/>
      <c r="C88" s="206"/>
      <c r="D88" s="206" t="s">
        <v>149</v>
      </c>
      <c r="E88" s="333"/>
      <c r="F88" s="333"/>
      <c r="G88" s="333">
        <v>2722.95</v>
      </c>
      <c r="H88" s="381" t="e">
        <f t="shared" si="5"/>
        <v>#DIV/0!</v>
      </c>
    </row>
    <row r="89" spans="1:8" ht="18.600000000000001" customHeight="1">
      <c r="A89" s="213">
        <v>3114</v>
      </c>
      <c r="B89" s="98"/>
      <c r="C89" s="206"/>
      <c r="D89" s="206" t="s">
        <v>201</v>
      </c>
      <c r="E89" s="333"/>
      <c r="F89" s="333"/>
      <c r="G89" s="333">
        <v>40606.879999999997</v>
      </c>
      <c r="H89" s="381" t="e">
        <f t="shared" si="5"/>
        <v>#DIV/0!</v>
      </c>
    </row>
    <row r="90" spans="1:8" ht="18.600000000000001" customHeight="1">
      <c r="A90" s="211">
        <v>312</v>
      </c>
      <c r="B90" s="212"/>
      <c r="C90" s="205"/>
      <c r="D90" s="205" t="s">
        <v>150</v>
      </c>
      <c r="E90" s="332">
        <v>14500</v>
      </c>
      <c r="F90" s="332">
        <f>SUM(F91)</f>
        <v>0</v>
      </c>
      <c r="G90" s="332">
        <f>SUM(G91)</f>
        <v>14422.28</v>
      </c>
      <c r="H90" s="381">
        <f t="shared" si="5"/>
        <v>99.464000000000013</v>
      </c>
    </row>
    <row r="91" spans="1:8" s="95" customFormat="1" ht="18.600000000000001" customHeight="1">
      <c r="A91" s="213">
        <v>3121</v>
      </c>
      <c r="B91" s="98"/>
      <c r="C91" s="206"/>
      <c r="D91" s="206" t="s">
        <v>150</v>
      </c>
      <c r="E91" s="333"/>
      <c r="F91" s="333"/>
      <c r="G91" s="333">
        <v>14422.28</v>
      </c>
      <c r="H91" s="381" t="e">
        <f t="shared" si="5"/>
        <v>#DIV/0!</v>
      </c>
    </row>
    <row r="92" spans="1:8" s="95" customFormat="1" ht="18.600000000000001" customHeight="1">
      <c r="A92" s="211">
        <v>313</v>
      </c>
      <c r="B92" s="212"/>
      <c r="C92" s="205"/>
      <c r="D92" s="205" t="s">
        <v>151</v>
      </c>
      <c r="E92" s="332">
        <v>74800</v>
      </c>
      <c r="F92" s="332">
        <f>SUM(F93)</f>
        <v>0</v>
      </c>
      <c r="G92" s="332">
        <f>SUM(G93)</f>
        <v>74348.259999999995</v>
      </c>
      <c r="H92" s="381">
        <f t="shared" si="5"/>
        <v>99.396069518716573</v>
      </c>
    </row>
    <row r="93" spans="1:8" ht="19.899999999999999" customHeight="1">
      <c r="A93" s="213">
        <v>3132</v>
      </c>
      <c r="B93" s="98"/>
      <c r="C93" s="206"/>
      <c r="D93" s="206" t="s">
        <v>204</v>
      </c>
      <c r="E93" s="333"/>
      <c r="F93" s="333"/>
      <c r="G93" s="333">
        <v>74348.259999999995</v>
      </c>
      <c r="H93" s="381" t="e">
        <f t="shared" si="5"/>
        <v>#DIV/0!</v>
      </c>
    </row>
    <row r="94" spans="1:8" ht="26.45" customHeight="1">
      <c r="A94" s="480">
        <v>32</v>
      </c>
      <c r="B94" s="481"/>
      <c r="C94" s="482"/>
      <c r="D94" s="172" t="s">
        <v>15</v>
      </c>
      <c r="E94" s="331">
        <f>SUM(E95+E98+E102+E108)</f>
        <v>31100</v>
      </c>
      <c r="F94" s="331">
        <f>SUM(F95+F98+F102+F108)</f>
        <v>0</v>
      </c>
      <c r="G94" s="331">
        <f>SUM(G95+G98+G102+G108)</f>
        <v>30428.23</v>
      </c>
      <c r="H94" s="381">
        <f t="shared" si="5"/>
        <v>97.83996784565916</v>
      </c>
    </row>
    <row r="95" spans="1:8" ht="26.45" customHeight="1">
      <c r="A95" s="217">
        <v>321</v>
      </c>
      <c r="B95" s="281"/>
      <c r="C95" s="172"/>
      <c r="D95" s="172" t="s">
        <v>154</v>
      </c>
      <c r="E95" s="331">
        <v>27100</v>
      </c>
      <c r="F95" s="331">
        <f>SUM(F97)</f>
        <v>0</v>
      </c>
      <c r="G95" s="331">
        <f>SUM(G96+G97)</f>
        <v>26279.78</v>
      </c>
      <c r="H95" s="381">
        <f t="shared" si="5"/>
        <v>96.973357933579337</v>
      </c>
    </row>
    <row r="96" spans="1:8" ht="19.149999999999999" customHeight="1">
      <c r="A96" s="213">
        <v>3211</v>
      </c>
      <c r="B96" s="98"/>
      <c r="C96" s="206"/>
      <c r="D96" s="206" t="s">
        <v>155</v>
      </c>
      <c r="E96" s="333"/>
      <c r="F96" s="333"/>
      <c r="G96" s="333">
        <v>0</v>
      </c>
      <c r="H96" s="328"/>
    </row>
    <row r="97" spans="1:8" ht="19.149999999999999" customHeight="1">
      <c r="A97" s="213">
        <v>3212</v>
      </c>
      <c r="B97" s="98"/>
      <c r="C97" s="206"/>
      <c r="D97" s="206" t="s">
        <v>205</v>
      </c>
      <c r="E97" s="333"/>
      <c r="F97" s="333"/>
      <c r="G97" s="333">
        <v>26279.78</v>
      </c>
      <c r="H97" s="381" t="e">
        <f t="shared" si="5"/>
        <v>#DIV/0!</v>
      </c>
    </row>
    <row r="98" spans="1:8" s="95" customFormat="1" ht="19.149999999999999" customHeight="1">
      <c r="A98" s="211">
        <v>322</v>
      </c>
      <c r="B98" s="253"/>
      <c r="C98" s="254"/>
      <c r="D98" s="255" t="s">
        <v>158</v>
      </c>
      <c r="E98" s="370">
        <v>1500</v>
      </c>
      <c r="F98" s="370">
        <f>SUM(F99+F101)</f>
        <v>0</v>
      </c>
      <c r="G98" s="370">
        <f>SUM(G99:G101)</f>
        <v>1568.75</v>
      </c>
      <c r="H98" s="381">
        <f t="shared" si="5"/>
        <v>104.58333333333334</v>
      </c>
    </row>
    <row r="99" spans="1:8" s="95" customFormat="1" ht="19.149999999999999" customHeight="1">
      <c r="A99" s="213">
        <v>3221</v>
      </c>
      <c r="B99" s="209"/>
      <c r="C99" s="210"/>
      <c r="D99" s="134" t="s">
        <v>209</v>
      </c>
      <c r="E99" s="333"/>
      <c r="F99" s="333"/>
      <c r="G99" s="333">
        <v>0</v>
      </c>
      <c r="H99" s="381" t="e">
        <f t="shared" si="5"/>
        <v>#DIV/0!</v>
      </c>
    </row>
    <row r="100" spans="1:8" s="95" customFormat="1" ht="19.149999999999999" customHeight="1">
      <c r="A100" s="213">
        <v>3222</v>
      </c>
      <c r="B100" s="209"/>
      <c r="C100" s="210"/>
      <c r="D100" s="134" t="s">
        <v>160</v>
      </c>
      <c r="E100" s="333"/>
      <c r="F100" s="333"/>
      <c r="G100" s="333">
        <v>80</v>
      </c>
      <c r="H100" s="381" t="e">
        <f t="shared" si="5"/>
        <v>#DIV/0!</v>
      </c>
    </row>
    <row r="101" spans="1:8" s="95" customFormat="1" ht="19.149999999999999" customHeight="1">
      <c r="A101" s="213">
        <v>3223</v>
      </c>
      <c r="B101" s="209"/>
      <c r="C101" s="210"/>
      <c r="D101" s="134" t="s">
        <v>161</v>
      </c>
      <c r="E101" s="333"/>
      <c r="F101" s="333"/>
      <c r="G101" s="333">
        <v>1488.75</v>
      </c>
      <c r="H101" s="381" t="e">
        <f t="shared" si="5"/>
        <v>#DIV/0!</v>
      </c>
    </row>
    <row r="102" spans="1:8" ht="20.45" customHeight="1">
      <c r="A102" s="211">
        <v>323</v>
      </c>
      <c r="B102" s="250"/>
      <c r="C102" s="251"/>
      <c r="D102" s="201" t="s">
        <v>165</v>
      </c>
      <c r="E102" s="332">
        <v>0</v>
      </c>
      <c r="F102" s="332">
        <f>SUM(F107)</f>
        <v>0</v>
      </c>
      <c r="G102" s="332">
        <f>SUM(G103:G107)</f>
        <v>83.7</v>
      </c>
      <c r="H102" s="381" t="e">
        <f t="shared" si="5"/>
        <v>#DIV/0!</v>
      </c>
    </row>
    <row r="103" spans="1:8" ht="26.45" customHeight="1">
      <c r="A103" s="213">
        <v>3231</v>
      </c>
      <c r="B103" s="209"/>
      <c r="C103" s="210"/>
      <c r="D103" s="134" t="s">
        <v>212</v>
      </c>
      <c r="E103" s="333"/>
      <c r="F103" s="333"/>
      <c r="G103" s="333">
        <v>0</v>
      </c>
      <c r="H103" s="381" t="e">
        <f t="shared" si="5"/>
        <v>#DIV/0!</v>
      </c>
    </row>
    <row r="104" spans="1:8" s="95" customFormat="1" ht="26.45" customHeight="1">
      <c r="A104" s="213">
        <v>3232</v>
      </c>
      <c r="B104" s="209"/>
      <c r="C104" s="210"/>
      <c r="D104" s="134" t="s">
        <v>167</v>
      </c>
      <c r="E104" s="333"/>
      <c r="F104" s="333"/>
      <c r="G104" s="333">
        <v>0</v>
      </c>
      <c r="H104" s="381" t="e">
        <f t="shared" si="5"/>
        <v>#DIV/0!</v>
      </c>
    </row>
    <row r="105" spans="1:8" s="95" customFormat="1" ht="26.45" customHeight="1">
      <c r="A105" s="213">
        <v>3233</v>
      </c>
      <c r="B105" s="209"/>
      <c r="C105" s="210"/>
      <c r="D105" s="134" t="s">
        <v>213</v>
      </c>
      <c r="E105" s="333"/>
      <c r="F105" s="333"/>
      <c r="G105" s="333">
        <v>83.7</v>
      </c>
      <c r="H105" s="381" t="e">
        <f t="shared" si="5"/>
        <v>#DIV/0!</v>
      </c>
    </row>
    <row r="106" spans="1:8" ht="26.45" customHeight="1">
      <c r="A106" s="213">
        <v>3234</v>
      </c>
      <c r="B106" s="209"/>
      <c r="C106" s="210"/>
      <c r="D106" s="134" t="s">
        <v>168</v>
      </c>
      <c r="E106" s="333"/>
      <c r="F106" s="333"/>
      <c r="G106" s="333">
        <v>0</v>
      </c>
      <c r="H106" s="381" t="e">
        <f t="shared" si="5"/>
        <v>#DIV/0!</v>
      </c>
    </row>
    <row r="107" spans="1:8" ht="26.45" customHeight="1">
      <c r="A107" s="213">
        <v>3239</v>
      </c>
      <c r="B107" s="209"/>
      <c r="C107" s="210"/>
      <c r="D107" s="134" t="s">
        <v>173</v>
      </c>
      <c r="E107" s="333"/>
      <c r="F107" s="333"/>
      <c r="G107" s="333">
        <v>0</v>
      </c>
      <c r="H107" s="381" t="e">
        <f t="shared" si="5"/>
        <v>#DIV/0!</v>
      </c>
    </row>
    <row r="108" spans="1:8" ht="25.5">
      <c r="A108" s="217">
        <v>329</v>
      </c>
      <c r="B108" s="203"/>
      <c r="C108" s="204"/>
      <c r="D108" s="191" t="s">
        <v>174</v>
      </c>
      <c r="E108" s="331">
        <v>2500</v>
      </c>
      <c r="F108" s="331">
        <f>SUM(F111)</f>
        <v>0</v>
      </c>
      <c r="G108" s="331">
        <f>SUM(G109+G110+G111)</f>
        <v>2496</v>
      </c>
      <c r="H108" s="381">
        <f t="shared" si="5"/>
        <v>99.839999999999989</v>
      </c>
    </row>
    <row r="109" spans="1:8">
      <c r="A109" s="213">
        <v>3293</v>
      </c>
      <c r="B109" s="209"/>
      <c r="C109" s="210"/>
      <c r="D109" s="134" t="s">
        <v>177</v>
      </c>
      <c r="E109" s="333"/>
      <c r="F109" s="333"/>
      <c r="G109" s="333">
        <v>0</v>
      </c>
      <c r="H109" s="381" t="e">
        <f t="shared" si="5"/>
        <v>#DIV/0!</v>
      </c>
    </row>
    <row r="110" spans="1:8">
      <c r="A110" s="213">
        <v>3295</v>
      </c>
      <c r="B110" s="209"/>
      <c r="C110" s="210"/>
      <c r="D110" s="134" t="s">
        <v>179</v>
      </c>
      <c r="E110" s="333"/>
      <c r="F110" s="333"/>
      <c r="G110" s="333">
        <v>2496</v>
      </c>
      <c r="H110" s="381" t="e">
        <f t="shared" si="5"/>
        <v>#DIV/0!</v>
      </c>
    </row>
    <row r="111" spans="1:8" ht="25.5">
      <c r="A111" s="213">
        <v>3299</v>
      </c>
      <c r="B111" s="209"/>
      <c r="C111" s="210"/>
      <c r="D111" s="134" t="s">
        <v>174</v>
      </c>
      <c r="E111" s="333"/>
      <c r="F111" s="333"/>
      <c r="G111" s="333">
        <v>0</v>
      </c>
      <c r="H111" s="381" t="e">
        <f t="shared" si="5"/>
        <v>#DIV/0!</v>
      </c>
    </row>
    <row r="112" spans="1:8">
      <c r="A112" s="437">
        <v>34</v>
      </c>
      <c r="B112" s="438"/>
      <c r="C112" s="439"/>
      <c r="D112" s="436" t="s">
        <v>73</v>
      </c>
      <c r="E112" s="331">
        <f>SUM(E113)</f>
        <v>0</v>
      </c>
      <c r="F112" s="331">
        <f>SUM(F113)</f>
        <v>0</v>
      </c>
      <c r="G112" s="331">
        <f>SUM(G113)</f>
        <v>0</v>
      </c>
      <c r="H112" s="381" t="e">
        <f t="shared" ref="H112:H115" si="6">SUM(G112/E112*100)</f>
        <v>#DIV/0!</v>
      </c>
    </row>
    <row r="113" spans="1:8">
      <c r="A113" s="245">
        <v>343</v>
      </c>
      <c r="B113" s="215"/>
      <c r="C113" s="216"/>
      <c r="D113" s="205" t="s">
        <v>198</v>
      </c>
      <c r="E113" s="332">
        <v>0</v>
      </c>
      <c r="F113" s="332">
        <f>SUM(F114+F115)</f>
        <v>0</v>
      </c>
      <c r="G113" s="332">
        <f>SUM(G114+G115)</f>
        <v>0</v>
      </c>
      <c r="H113" s="381" t="e">
        <f t="shared" si="6"/>
        <v>#DIV/0!</v>
      </c>
    </row>
    <row r="114" spans="1:8" ht="25.5">
      <c r="A114" s="246">
        <v>3431</v>
      </c>
      <c r="B114" s="247"/>
      <c r="C114" s="248"/>
      <c r="D114" s="206" t="s">
        <v>181</v>
      </c>
      <c r="E114" s="333"/>
      <c r="F114" s="333"/>
      <c r="G114" s="333">
        <v>0</v>
      </c>
      <c r="H114" s="381" t="e">
        <f t="shared" si="6"/>
        <v>#DIV/0!</v>
      </c>
    </row>
    <row r="115" spans="1:8">
      <c r="A115" s="246">
        <v>3433</v>
      </c>
      <c r="B115" s="247"/>
      <c r="C115" s="248"/>
      <c r="D115" s="206" t="s">
        <v>183</v>
      </c>
      <c r="E115" s="333"/>
      <c r="F115" s="333"/>
      <c r="G115" s="333">
        <v>0</v>
      </c>
      <c r="H115" s="381" t="e">
        <f t="shared" si="6"/>
        <v>#DIV/0!</v>
      </c>
    </row>
    <row r="116" spans="1:8" ht="25.5">
      <c r="A116" s="501">
        <v>4</v>
      </c>
      <c r="B116" s="502"/>
      <c r="C116" s="503"/>
      <c r="D116" s="259" t="s">
        <v>8</v>
      </c>
      <c r="E116" s="366">
        <f>SUM(E117)</f>
        <v>0</v>
      </c>
      <c r="F116" s="366">
        <f>SUM(F117+F121)</f>
        <v>0</v>
      </c>
      <c r="G116" s="366">
        <f>SUM(G117+G121)</f>
        <v>0</v>
      </c>
      <c r="H116" s="381" t="e">
        <f t="shared" si="5"/>
        <v>#DIV/0!</v>
      </c>
    </row>
    <row r="117" spans="1:8" ht="25.5">
      <c r="A117" s="507">
        <v>42</v>
      </c>
      <c r="B117" s="508"/>
      <c r="C117" s="509"/>
      <c r="D117" s="192" t="s">
        <v>21</v>
      </c>
      <c r="E117" s="331">
        <f>SUM(E118+E121)</f>
        <v>0</v>
      </c>
      <c r="F117" s="331">
        <f>SUM(F118+F121)</f>
        <v>0</v>
      </c>
      <c r="G117" s="331">
        <f>SUM(G118+G121)</f>
        <v>0</v>
      </c>
      <c r="H117" s="381" t="e">
        <f t="shared" si="5"/>
        <v>#DIV/0!</v>
      </c>
    </row>
    <row r="118" spans="1:8">
      <c r="A118" s="245">
        <v>422</v>
      </c>
      <c r="B118" s="215"/>
      <c r="C118" s="216"/>
      <c r="D118" s="67" t="s">
        <v>220</v>
      </c>
      <c r="E118" s="332">
        <v>0</v>
      </c>
      <c r="F118" s="332">
        <f>SUM(F119)</f>
        <v>0</v>
      </c>
      <c r="G118" s="332">
        <f>SUM(G119)</f>
        <v>0</v>
      </c>
      <c r="H118" s="381" t="e">
        <f t="shared" si="5"/>
        <v>#DIV/0!</v>
      </c>
    </row>
    <row r="119" spans="1:8">
      <c r="A119" s="246">
        <v>4221</v>
      </c>
      <c r="B119" s="247"/>
      <c r="C119" s="248"/>
      <c r="D119" s="23" t="s">
        <v>211</v>
      </c>
      <c r="E119" s="333"/>
      <c r="F119" s="333"/>
      <c r="G119" s="333"/>
      <c r="H119" s="381" t="e">
        <f t="shared" si="5"/>
        <v>#DIV/0!</v>
      </c>
    </row>
    <row r="120" spans="1:8">
      <c r="A120" s="246">
        <v>4226</v>
      </c>
      <c r="B120" s="247"/>
      <c r="C120" s="248"/>
      <c r="D120" s="23" t="s">
        <v>190</v>
      </c>
      <c r="E120" s="333"/>
      <c r="F120" s="333"/>
      <c r="G120" s="333"/>
      <c r="H120" s="381" t="e">
        <f t="shared" si="5"/>
        <v>#DIV/0!</v>
      </c>
    </row>
    <row r="121" spans="1:8" ht="25.5">
      <c r="A121" s="245">
        <v>424</v>
      </c>
      <c r="B121" s="215"/>
      <c r="C121" s="216"/>
      <c r="D121" s="67" t="s">
        <v>192</v>
      </c>
      <c r="E121" s="332">
        <f>SUM(E122)</f>
        <v>0</v>
      </c>
      <c r="F121" s="332">
        <f>SUM(F122)</f>
        <v>0</v>
      </c>
      <c r="G121" s="332">
        <f>SUM(G122)</f>
        <v>0</v>
      </c>
      <c r="H121" s="381" t="e">
        <f t="shared" si="5"/>
        <v>#DIV/0!</v>
      </c>
    </row>
    <row r="122" spans="1:8" ht="23.45" customHeight="1">
      <c r="A122" s="246">
        <v>4241</v>
      </c>
      <c r="B122" s="247"/>
      <c r="C122" s="248"/>
      <c r="D122" s="23" t="s">
        <v>193</v>
      </c>
      <c r="E122" s="333"/>
      <c r="F122" s="333"/>
      <c r="G122" s="333"/>
      <c r="H122" s="381" t="e">
        <f t="shared" si="5"/>
        <v>#DIV/0!</v>
      </c>
    </row>
    <row r="123" spans="1:8" ht="25.5">
      <c r="A123" s="483" t="s">
        <v>221</v>
      </c>
      <c r="B123" s="483"/>
      <c r="C123" s="483"/>
      <c r="D123" s="252" t="s">
        <v>222</v>
      </c>
      <c r="E123" s="365">
        <f>SUM(E124+E135+E141)</f>
        <v>1604</v>
      </c>
      <c r="F123" s="365">
        <f>SUM(F124+F135)</f>
        <v>0</v>
      </c>
      <c r="G123" s="365">
        <f>SUM(G124+G135)</f>
        <v>1093.04</v>
      </c>
      <c r="H123" s="381">
        <f t="shared" si="5"/>
        <v>68.144638403990015</v>
      </c>
    </row>
    <row r="124" spans="1:8">
      <c r="A124" s="260">
        <v>3</v>
      </c>
      <c r="B124" s="261"/>
      <c r="C124" s="256"/>
      <c r="D124" s="256" t="s">
        <v>6</v>
      </c>
      <c r="E124" s="366">
        <f>SUM(E125)</f>
        <v>0</v>
      </c>
      <c r="F124" s="366">
        <f>SUM(F125)</f>
        <v>0</v>
      </c>
      <c r="G124" s="366">
        <f>SUM(G125)</f>
        <v>0</v>
      </c>
      <c r="H124" s="381" t="e">
        <f t="shared" si="5"/>
        <v>#DIV/0!</v>
      </c>
    </row>
    <row r="125" spans="1:8" ht="16.899999999999999" customHeight="1">
      <c r="A125" s="480">
        <v>32</v>
      </c>
      <c r="B125" s="481"/>
      <c r="C125" s="482"/>
      <c r="D125" s="172" t="s">
        <v>15</v>
      </c>
      <c r="E125" s="331">
        <f>SUM(E126+E130+E133)</f>
        <v>0</v>
      </c>
      <c r="F125" s="331">
        <f>SUM(F126+F130+F133)</f>
        <v>0</v>
      </c>
      <c r="G125" s="331">
        <f>SUM(G126+G130+G133)</f>
        <v>0</v>
      </c>
      <c r="H125" s="381" t="e">
        <f t="shared" si="5"/>
        <v>#DIV/0!</v>
      </c>
    </row>
    <row r="126" spans="1:8" ht="24.6" customHeight="1">
      <c r="A126" s="211">
        <v>321</v>
      </c>
      <c r="B126" s="212"/>
      <c r="C126" s="205"/>
      <c r="D126" s="205" t="s">
        <v>154</v>
      </c>
      <c r="E126" s="332">
        <f>SUM(E127:E129)</f>
        <v>0</v>
      </c>
      <c r="F126" s="332">
        <f>SUM(F127:F129)</f>
        <v>0</v>
      </c>
      <c r="G126" s="332">
        <f>SUM(G127:G129)</f>
        <v>0</v>
      </c>
      <c r="H126" s="381" t="e">
        <f t="shared" si="5"/>
        <v>#DIV/0!</v>
      </c>
    </row>
    <row r="127" spans="1:8" ht="25.9" customHeight="1">
      <c r="A127" s="213">
        <v>3211</v>
      </c>
      <c r="B127" s="98"/>
      <c r="C127" s="206"/>
      <c r="D127" s="206" t="s">
        <v>155</v>
      </c>
      <c r="E127" s="333"/>
      <c r="F127" s="333"/>
      <c r="G127" s="333"/>
      <c r="H127" s="381" t="e">
        <f t="shared" si="5"/>
        <v>#DIV/0!</v>
      </c>
    </row>
    <row r="128" spans="1:8" ht="16.899999999999999" customHeight="1">
      <c r="A128" s="213">
        <v>3212</v>
      </c>
      <c r="B128" s="98"/>
      <c r="C128" s="206"/>
      <c r="D128" s="206" t="s">
        <v>205</v>
      </c>
      <c r="E128" s="333"/>
      <c r="F128" s="333"/>
      <c r="G128" s="333"/>
      <c r="H128" s="381" t="e">
        <f t="shared" si="5"/>
        <v>#DIV/0!</v>
      </c>
    </row>
    <row r="129" spans="1:8" ht="16.899999999999999" customHeight="1">
      <c r="A129" s="213">
        <v>3213</v>
      </c>
      <c r="B129" s="209"/>
      <c r="C129" s="210"/>
      <c r="D129" s="134" t="s">
        <v>217</v>
      </c>
      <c r="E129" s="333"/>
      <c r="F129" s="333"/>
      <c r="G129" s="333"/>
      <c r="H129" s="381" t="e">
        <f t="shared" si="5"/>
        <v>#DIV/0!</v>
      </c>
    </row>
    <row r="130" spans="1:8" ht="26.45" customHeight="1">
      <c r="A130" s="211">
        <v>322</v>
      </c>
      <c r="B130" s="253"/>
      <c r="C130" s="254"/>
      <c r="D130" s="255" t="s">
        <v>158</v>
      </c>
      <c r="E130" s="370">
        <v>0</v>
      </c>
      <c r="F130" s="370">
        <f>SUM(F131+F132)</f>
        <v>0</v>
      </c>
      <c r="G130" s="370">
        <f>SUM(G131+G132)</f>
        <v>0</v>
      </c>
      <c r="H130" s="381" t="e">
        <f t="shared" si="5"/>
        <v>#DIV/0!</v>
      </c>
    </row>
    <row r="131" spans="1:8" ht="16.899999999999999" customHeight="1">
      <c r="A131" s="213">
        <v>3221</v>
      </c>
      <c r="B131" s="209"/>
      <c r="C131" s="210"/>
      <c r="D131" s="134" t="s">
        <v>209</v>
      </c>
      <c r="E131" s="333"/>
      <c r="F131" s="333"/>
      <c r="G131" s="333"/>
      <c r="H131" s="381" t="e">
        <f t="shared" si="5"/>
        <v>#DIV/0!</v>
      </c>
    </row>
    <row r="132" spans="1:8" s="429" customFormat="1" ht="16.899999999999999" customHeight="1">
      <c r="A132" s="213">
        <v>3222</v>
      </c>
      <c r="B132" s="209"/>
      <c r="C132" s="210"/>
      <c r="D132" s="134" t="s">
        <v>160</v>
      </c>
      <c r="E132" s="333"/>
      <c r="F132" s="333"/>
      <c r="G132" s="333"/>
      <c r="H132" s="381" t="e">
        <f t="shared" si="5"/>
        <v>#DIV/0!</v>
      </c>
    </row>
    <row r="133" spans="1:8" ht="16.899999999999999" customHeight="1">
      <c r="A133" s="211">
        <v>323</v>
      </c>
      <c r="B133" s="250"/>
      <c r="C133" s="251"/>
      <c r="D133" s="201" t="s">
        <v>165</v>
      </c>
      <c r="E133" s="332">
        <v>0</v>
      </c>
      <c r="F133" s="332">
        <f>SUM(F134)</f>
        <v>0</v>
      </c>
      <c r="G133" s="332">
        <f>SUM(G134)</f>
        <v>0</v>
      </c>
      <c r="H133" s="381" t="e">
        <f t="shared" si="5"/>
        <v>#DIV/0!</v>
      </c>
    </row>
    <row r="134" spans="1:8">
      <c r="A134" s="213">
        <v>3239</v>
      </c>
      <c r="B134" s="209"/>
      <c r="C134" s="210"/>
      <c r="D134" s="134" t="s">
        <v>173</v>
      </c>
      <c r="E134" s="333"/>
      <c r="F134" s="333"/>
      <c r="G134" s="333"/>
      <c r="H134" s="381" t="e">
        <f t="shared" si="5"/>
        <v>#DIV/0!</v>
      </c>
    </row>
    <row r="135" spans="1:8" ht="25.5">
      <c r="A135" s="501">
        <v>4</v>
      </c>
      <c r="B135" s="502"/>
      <c r="C135" s="503"/>
      <c r="D135" s="259" t="s">
        <v>8</v>
      </c>
      <c r="E135" s="366">
        <f>SUM(E136+E139)</f>
        <v>1093</v>
      </c>
      <c r="F135" s="366">
        <f>SUM(F136+F139)</f>
        <v>0</v>
      </c>
      <c r="G135" s="366">
        <f>SUM(G136+G139)</f>
        <v>1093.04</v>
      </c>
      <c r="H135" s="381">
        <f t="shared" si="5"/>
        <v>100.00365965233303</v>
      </c>
    </row>
    <row r="136" spans="1:8" ht="25.5">
      <c r="A136" s="507">
        <v>42</v>
      </c>
      <c r="B136" s="508"/>
      <c r="C136" s="509"/>
      <c r="D136" s="192" t="s">
        <v>21</v>
      </c>
      <c r="E136" s="331">
        <f>SUM(E137+E139)</f>
        <v>1093</v>
      </c>
      <c r="F136" s="331">
        <f>SUM(F137+F139)</f>
        <v>0</v>
      </c>
      <c r="G136" s="331">
        <f>SUM(G137+G139)</f>
        <v>1093.04</v>
      </c>
      <c r="H136" s="381">
        <f t="shared" si="5"/>
        <v>100.00365965233303</v>
      </c>
    </row>
    <row r="137" spans="1:8">
      <c r="A137" s="245">
        <v>422</v>
      </c>
      <c r="B137" s="215"/>
      <c r="C137" s="216"/>
      <c r="D137" s="67" t="s">
        <v>220</v>
      </c>
      <c r="E137" s="332">
        <f>SUM(E138)</f>
        <v>1093</v>
      </c>
      <c r="F137" s="332">
        <f>SUM(F138)</f>
        <v>0</v>
      </c>
      <c r="G137" s="332">
        <f>SUM(G138)</f>
        <v>1093.04</v>
      </c>
      <c r="H137" s="381">
        <f t="shared" si="5"/>
        <v>100.00365965233303</v>
      </c>
    </row>
    <row r="138" spans="1:8" s="447" customFormat="1">
      <c r="A138" s="246">
        <v>4221</v>
      </c>
      <c r="B138" s="247"/>
      <c r="C138" s="248"/>
      <c r="D138" s="23" t="s">
        <v>211</v>
      </c>
      <c r="E138" s="333">
        <v>1093</v>
      </c>
      <c r="F138" s="333"/>
      <c r="G138" s="333">
        <v>1093.04</v>
      </c>
      <c r="H138" s="381">
        <f t="shared" si="5"/>
        <v>100.00365965233303</v>
      </c>
    </row>
    <row r="139" spans="1:8" ht="25.5">
      <c r="A139" s="245">
        <v>424</v>
      </c>
      <c r="B139" s="215"/>
      <c r="C139" s="216"/>
      <c r="D139" s="67" t="s">
        <v>192</v>
      </c>
      <c r="E139" s="332">
        <f>SUM(E140)</f>
        <v>0</v>
      </c>
      <c r="F139" s="332">
        <f>SUM(F140)</f>
        <v>0</v>
      </c>
      <c r="G139" s="332">
        <f>SUM(G140)</f>
        <v>0</v>
      </c>
      <c r="H139" s="381" t="e">
        <f t="shared" si="5"/>
        <v>#DIV/0!</v>
      </c>
    </row>
    <row r="140" spans="1:8" ht="27.75" customHeight="1">
      <c r="A140" s="246">
        <v>4241</v>
      </c>
      <c r="B140" s="247"/>
      <c r="C140" s="248"/>
      <c r="D140" s="23" t="s">
        <v>193</v>
      </c>
      <c r="E140" s="333"/>
      <c r="F140" s="333"/>
      <c r="G140" s="333"/>
      <c r="H140" s="381" t="e">
        <f t="shared" si="5"/>
        <v>#DIV/0!</v>
      </c>
    </row>
    <row r="141" spans="1:8">
      <c r="A141" s="423">
        <v>922</v>
      </c>
      <c r="B141" s="424"/>
      <c r="C141" s="425"/>
      <c r="D141" s="426" t="s">
        <v>243</v>
      </c>
      <c r="E141" s="427">
        <f>SUM(E142)</f>
        <v>511</v>
      </c>
      <c r="F141" s="427"/>
      <c r="G141" s="427">
        <f>SUM(G142)</f>
        <v>510.73</v>
      </c>
      <c r="H141" s="428"/>
    </row>
    <row r="142" spans="1:8">
      <c r="A142" s="246">
        <v>9222</v>
      </c>
      <c r="B142" s="247"/>
      <c r="C142" s="248"/>
      <c r="D142" s="23" t="s">
        <v>240</v>
      </c>
      <c r="E142" s="333">
        <v>511</v>
      </c>
      <c r="F142" s="333"/>
      <c r="G142" s="333">
        <v>510.73</v>
      </c>
      <c r="H142" s="381"/>
    </row>
    <row r="143" spans="1:8" ht="25.5">
      <c r="A143" s="495" t="s">
        <v>76</v>
      </c>
      <c r="B143" s="496"/>
      <c r="C143" s="497"/>
      <c r="D143" s="189" t="s">
        <v>77</v>
      </c>
      <c r="E143" s="326">
        <f t="shared" ref="E143:G148" si="7">SUM(E144)</f>
        <v>0</v>
      </c>
      <c r="F143" s="326">
        <f t="shared" si="7"/>
        <v>0</v>
      </c>
      <c r="G143" s="326">
        <f t="shared" si="7"/>
        <v>0</v>
      </c>
      <c r="H143" s="381" t="e">
        <f t="shared" si="5"/>
        <v>#DIV/0!</v>
      </c>
    </row>
    <row r="144" spans="1:8" s="324" customFormat="1">
      <c r="A144" s="498" t="s">
        <v>72</v>
      </c>
      <c r="B144" s="499"/>
      <c r="C144" s="500"/>
      <c r="D144" s="252" t="s">
        <v>74</v>
      </c>
      <c r="E144" s="365">
        <f t="shared" si="7"/>
        <v>0</v>
      </c>
      <c r="F144" s="365">
        <f t="shared" si="7"/>
        <v>0</v>
      </c>
      <c r="G144" s="365">
        <f t="shared" si="7"/>
        <v>0</v>
      </c>
      <c r="H144" s="381" t="e">
        <f t="shared" si="5"/>
        <v>#DIV/0!</v>
      </c>
    </row>
    <row r="145" spans="1:10" s="93" customFormat="1">
      <c r="A145" s="501">
        <v>3</v>
      </c>
      <c r="B145" s="502"/>
      <c r="C145" s="503"/>
      <c r="D145" s="193" t="s">
        <v>6</v>
      </c>
      <c r="E145" s="366">
        <f t="shared" si="7"/>
        <v>0</v>
      </c>
      <c r="F145" s="366">
        <f t="shared" si="7"/>
        <v>0</v>
      </c>
      <c r="G145" s="366">
        <f t="shared" si="7"/>
        <v>0</v>
      </c>
      <c r="H145" s="381" t="e">
        <f t="shared" si="5"/>
        <v>#DIV/0!</v>
      </c>
    </row>
    <row r="146" spans="1:10">
      <c r="A146" s="202">
        <v>32</v>
      </c>
      <c r="B146" s="203"/>
      <c r="C146" s="204"/>
      <c r="D146" s="191" t="s">
        <v>15</v>
      </c>
      <c r="E146" s="331">
        <f>SUM(E147+E148)</f>
        <v>0</v>
      </c>
      <c r="F146" s="331">
        <f>SUM(F147+F148)</f>
        <v>0</v>
      </c>
      <c r="G146" s="331">
        <f>SUM(G147+G148)</f>
        <v>0</v>
      </c>
      <c r="H146" s="381" t="e">
        <f t="shared" si="5"/>
        <v>#DIV/0!</v>
      </c>
    </row>
    <row r="147" spans="1:10">
      <c r="A147" s="448">
        <v>322</v>
      </c>
      <c r="B147" s="444"/>
      <c r="C147" s="445"/>
      <c r="D147" s="443" t="s">
        <v>158</v>
      </c>
      <c r="E147" s="449">
        <v>0</v>
      </c>
      <c r="F147" s="449"/>
      <c r="G147" s="449"/>
      <c r="H147" s="446"/>
    </row>
    <row r="148" spans="1:10">
      <c r="A148" s="249">
        <v>323</v>
      </c>
      <c r="B148" s="250"/>
      <c r="C148" s="251"/>
      <c r="D148" s="443" t="s">
        <v>165</v>
      </c>
      <c r="E148" s="332">
        <v>0</v>
      </c>
      <c r="F148" s="332">
        <f t="shared" si="7"/>
        <v>0</v>
      </c>
      <c r="G148" s="332">
        <f t="shared" si="7"/>
        <v>0</v>
      </c>
      <c r="H148" s="381" t="e">
        <f t="shared" si="5"/>
        <v>#DIV/0!</v>
      </c>
    </row>
    <row r="149" spans="1:10" ht="25.5">
      <c r="A149" s="504">
        <v>3232</v>
      </c>
      <c r="B149" s="505"/>
      <c r="C149" s="506"/>
      <c r="D149" s="134" t="s">
        <v>167</v>
      </c>
      <c r="E149" s="333"/>
      <c r="F149" s="333"/>
      <c r="G149" s="333">
        <v>0</v>
      </c>
      <c r="H149" s="381" t="e">
        <f t="shared" si="5"/>
        <v>#DIV/0!</v>
      </c>
    </row>
    <row r="150" spans="1:10" ht="25.5">
      <c r="A150" s="510" t="s">
        <v>78</v>
      </c>
      <c r="B150" s="511"/>
      <c r="C150" s="512"/>
      <c r="D150" s="189" t="s">
        <v>79</v>
      </c>
      <c r="E150" s="326">
        <f t="shared" ref="E150:G151" si="8">SUM(E151)</f>
        <v>33000</v>
      </c>
      <c r="F150" s="326">
        <f t="shared" si="8"/>
        <v>0</v>
      </c>
      <c r="G150" s="326">
        <f t="shared" si="8"/>
        <v>32999.630000000005</v>
      </c>
      <c r="H150" s="381">
        <f t="shared" si="5"/>
        <v>99.998878787878795</v>
      </c>
    </row>
    <row r="151" spans="1:10" ht="14.45" customHeight="1">
      <c r="A151" s="525" t="s">
        <v>72</v>
      </c>
      <c r="B151" s="526"/>
      <c r="C151" s="527"/>
      <c r="D151" s="262" t="s">
        <v>74</v>
      </c>
      <c r="E151" s="365">
        <f t="shared" si="8"/>
        <v>33000</v>
      </c>
      <c r="F151" s="365">
        <f t="shared" si="8"/>
        <v>0</v>
      </c>
      <c r="G151" s="365">
        <f t="shared" si="8"/>
        <v>32999.630000000005</v>
      </c>
      <c r="H151" s="381">
        <f t="shared" si="5"/>
        <v>99.998878787878795</v>
      </c>
    </row>
    <row r="152" spans="1:10" ht="14.45" customHeight="1">
      <c r="A152" s="501">
        <v>4</v>
      </c>
      <c r="B152" s="502"/>
      <c r="C152" s="503"/>
      <c r="D152" s="259" t="s">
        <v>8</v>
      </c>
      <c r="E152" s="366">
        <f>SUM(E153+E155)</f>
        <v>33000</v>
      </c>
      <c r="F152" s="366">
        <f>SUM(F153+F155)</f>
        <v>0</v>
      </c>
      <c r="G152" s="366">
        <f>SUM(G153+G155)</f>
        <v>32999.630000000005</v>
      </c>
      <c r="H152" s="381">
        <f t="shared" si="5"/>
        <v>99.998878787878795</v>
      </c>
    </row>
    <row r="153" spans="1:10" ht="25.5">
      <c r="A153" s="437">
        <v>42</v>
      </c>
      <c r="B153" s="438"/>
      <c r="C153" s="439"/>
      <c r="D153" s="192" t="s">
        <v>21</v>
      </c>
      <c r="E153" s="331">
        <f>E154</f>
        <v>11535</v>
      </c>
      <c r="F153" s="331">
        <f>F154</f>
        <v>0</v>
      </c>
      <c r="G153" s="331">
        <f>G154</f>
        <v>11535</v>
      </c>
      <c r="H153" s="450"/>
    </row>
    <row r="154" spans="1:10">
      <c r="A154" s="440">
        <v>422</v>
      </c>
      <c r="B154" s="441"/>
      <c r="C154" s="442"/>
      <c r="D154" s="67" t="s">
        <v>251</v>
      </c>
      <c r="E154" s="332">
        <v>11535</v>
      </c>
      <c r="F154" s="332"/>
      <c r="G154" s="332">
        <v>11535</v>
      </c>
      <c r="H154" s="382"/>
    </row>
    <row r="155" spans="1:10" ht="25.5">
      <c r="A155" s="507">
        <v>45</v>
      </c>
      <c r="B155" s="508"/>
      <c r="C155" s="509"/>
      <c r="D155" s="192" t="s">
        <v>47</v>
      </c>
      <c r="E155" s="331">
        <f t="shared" ref="E155:G156" si="9">SUM(E156)</f>
        <v>21465</v>
      </c>
      <c r="F155" s="331">
        <f t="shared" si="9"/>
        <v>0</v>
      </c>
      <c r="G155" s="331">
        <f t="shared" si="9"/>
        <v>21464.63</v>
      </c>
      <c r="H155" s="381">
        <f t="shared" si="5"/>
        <v>99.998276263685071</v>
      </c>
    </row>
    <row r="156" spans="1:10" ht="23.45" customHeight="1">
      <c r="A156" s="528">
        <v>451</v>
      </c>
      <c r="B156" s="529"/>
      <c r="C156" s="530"/>
      <c r="D156" s="67" t="s">
        <v>223</v>
      </c>
      <c r="E156" s="332">
        <v>21465</v>
      </c>
      <c r="F156" s="332">
        <f t="shared" si="9"/>
        <v>0</v>
      </c>
      <c r="G156" s="332">
        <f t="shared" si="9"/>
        <v>21464.63</v>
      </c>
      <c r="H156" s="381">
        <f t="shared" si="5"/>
        <v>99.998276263685071</v>
      </c>
      <c r="J156" s="324"/>
    </row>
    <row r="157" spans="1:10" ht="25.5">
      <c r="A157" s="208">
        <v>4511</v>
      </c>
      <c r="B157" s="209"/>
      <c r="C157" s="210"/>
      <c r="D157" s="67" t="s">
        <v>223</v>
      </c>
      <c r="E157" s="333"/>
      <c r="F157" s="333"/>
      <c r="G157" s="333">
        <v>21464.63</v>
      </c>
      <c r="H157" s="381" t="e">
        <f t="shared" si="5"/>
        <v>#DIV/0!</v>
      </c>
    </row>
    <row r="158" spans="1:10" ht="15" customHeight="1">
      <c r="A158" s="516" t="s">
        <v>80</v>
      </c>
      <c r="B158" s="517"/>
      <c r="C158" s="518"/>
      <c r="D158" s="63" t="s">
        <v>81</v>
      </c>
      <c r="E158" s="329">
        <f>SUM(E159+E165+E174+E189+E199+E209+E256+E280+E286+E292)</f>
        <v>14544</v>
      </c>
      <c r="F158" s="329">
        <f>SUM(F159+F165+F174+F189+F199+F209+F256+F280+F286+F292)</f>
        <v>0</v>
      </c>
      <c r="G158" s="329">
        <f>SUM(G159+G165+G174+G189+G199+G209+G256+G280+G286+G292)</f>
        <v>13708.4</v>
      </c>
      <c r="H158" s="381">
        <f t="shared" si="5"/>
        <v>94.254675467546761</v>
      </c>
    </row>
    <row r="159" spans="1:10" ht="25.5">
      <c r="A159" s="510" t="s">
        <v>82</v>
      </c>
      <c r="B159" s="511"/>
      <c r="C159" s="512"/>
      <c r="D159" s="52" t="s">
        <v>83</v>
      </c>
      <c r="E159" s="326">
        <f t="shared" ref="E159:G162" si="10">SUM(E160)</f>
        <v>2600</v>
      </c>
      <c r="F159" s="326">
        <f t="shared" si="10"/>
        <v>0</v>
      </c>
      <c r="G159" s="326">
        <f t="shared" si="10"/>
        <v>2599.73</v>
      </c>
      <c r="H159" s="381">
        <f t="shared" si="5"/>
        <v>99.989615384615377</v>
      </c>
    </row>
    <row r="160" spans="1:10">
      <c r="A160" s="519" t="s">
        <v>64</v>
      </c>
      <c r="B160" s="520"/>
      <c r="C160" s="521"/>
      <c r="D160" s="263" t="s">
        <v>65</v>
      </c>
      <c r="E160" s="365">
        <f t="shared" si="10"/>
        <v>2600</v>
      </c>
      <c r="F160" s="365">
        <f t="shared" si="10"/>
        <v>0</v>
      </c>
      <c r="G160" s="365">
        <f t="shared" si="10"/>
        <v>2599.73</v>
      </c>
      <c r="H160" s="381">
        <f t="shared" si="5"/>
        <v>99.989615384615377</v>
      </c>
    </row>
    <row r="161" spans="1:8">
      <c r="A161" s="264">
        <v>3</v>
      </c>
      <c r="B161" s="311"/>
      <c r="C161" s="312"/>
      <c r="D161" s="265" t="s">
        <v>6</v>
      </c>
      <c r="E161" s="366">
        <f t="shared" si="10"/>
        <v>2600</v>
      </c>
      <c r="F161" s="366">
        <f t="shared" si="10"/>
        <v>0</v>
      </c>
      <c r="G161" s="366">
        <f t="shared" si="10"/>
        <v>2599.73</v>
      </c>
      <c r="H161" s="381">
        <f t="shared" ref="H161:H229" si="11">SUM(G161/E161*100)</f>
        <v>99.989615384615377</v>
      </c>
    </row>
    <row r="162" spans="1:8" ht="38.25">
      <c r="A162" s="522">
        <v>37</v>
      </c>
      <c r="B162" s="523"/>
      <c r="C162" s="524"/>
      <c r="D162" s="111" t="s">
        <v>46</v>
      </c>
      <c r="E162" s="331">
        <f t="shared" si="10"/>
        <v>2600</v>
      </c>
      <c r="F162" s="331">
        <f t="shared" si="10"/>
        <v>0</v>
      </c>
      <c r="G162" s="331">
        <f t="shared" si="10"/>
        <v>2599.73</v>
      </c>
      <c r="H162" s="381">
        <f t="shared" si="11"/>
        <v>99.989615384615377</v>
      </c>
    </row>
    <row r="163" spans="1:8" ht="25.5">
      <c r="A163" s="245">
        <v>372</v>
      </c>
      <c r="B163" s="215"/>
      <c r="C163" s="216"/>
      <c r="D163" s="205" t="s">
        <v>219</v>
      </c>
      <c r="E163" s="332">
        <v>2600</v>
      </c>
      <c r="F163" s="332"/>
      <c r="G163" s="332">
        <f>SUM(G164)</f>
        <v>2599.73</v>
      </c>
      <c r="H163" s="381">
        <f t="shared" si="11"/>
        <v>99.989615384615377</v>
      </c>
    </row>
    <row r="164" spans="1:8" ht="25.5">
      <c r="A164" s="246">
        <v>3722</v>
      </c>
      <c r="B164" s="247"/>
      <c r="C164" s="248"/>
      <c r="D164" s="206" t="s">
        <v>224</v>
      </c>
      <c r="E164" s="333"/>
      <c r="F164" s="333"/>
      <c r="G164" s="333">
        <v>2599.73</v>
      </c>
      <c r="H164" s="381" t="e">
        <f t="shared" si="11"/>
        <v>#DIV/0!</v>
      </c>
    </row>
    <row r="165" spans="1:8" ht="14.45" customHeight="1">
      <c r="A165" s="510" t="s">
        <v>84</v>
      </c>
      <c r="B165" s="511"/>
      <c r="C165" s="512"/>
      <c r="D165" s="64" t="s">
        <v>85</v>
      </c>
      <c r="E165" s="364">
        <f t="shared" ref="E165:G167" si="12">SUM(E166)</f>
        <v>0</v>
      </c>
      <c r="F165" s="364">
        <f t="shared" si="12"/>
        <v>0</v>
      </c>
      <c r="G165" s="364">
        <f t="shared" si="12"/>
        <v>0</v>
      </c>
      <c r="H165" s="381" t="e">
        <f t="shared" si="11"/>
        <v>#DIV/0!</v>
      </c>
    </row>
    <row r="166" spans="1:8">
      <c r="A166" s="525" t="s">
        <v>64</v>
      </c>
      <c r="B166" s="526"/>
      <c r="C166" s="527"/>
      <c r="D166" s="266" t="s">
        <v>65</v>
      </c>
      <c r="E166" s="365">
        <f t="shared" si="12"/>
        <v>0</v>
      </c>
      <c r="F166" s="365">
        <f t="shared" si="12"/>
        <v>0</v>
      </c>
      <c r="G166" s="365">
        <f t="shared" si="12"/>
        <v>0</v>
      </c>
      <c r="H166" s="381" t="e">
        <f t="shared" si="11"/>
        <v>#DIV/0!</v>
      </c>
    </row>
    <row r="167" spans="1:8">
      <c r="A167" s="501">
        <v>3</v>
      </c>
      <c r="B167" s="502"/>
      <c r="C167" s="503"/>
      <c r="D167" s="259" t="s">
        <v>6</v>
      </c>
      <c r="E167" s="366">
        <f t="shared" si="12"/>
        <v>0</v>
      </c>
      <c r="F167" s="366">
        <f t="shared" si="12"/>
        <v>0</v>
      </c>
      <c r="G167" s="366">
        <f t="shared" si="12"/>
        <v>0</v>
      </c>
      <c r="H167" s="381" t="e">
        <f t="shared" si="11"/>
        <v>#DIV/0!</v>
      </c>
    </row>
    <row r="168" spans="1:8">
      <c r="A168" s="507">
        <v>32</v>
      </c>
      <c r="B168" s="508"/>
      <c r="C168" s="509"/>
      <c r="D168" s="192" t="s">
        <v>15</v>
      </c>
      <c r="E168" s="331">
        <f>SUM(E169+E172)</f>
        <v>0</v>
      </c>
      <c r="F168" s="331">
        <f>SUM(F169+F172)</f>
        <v>0</v>
      </c>
      <c r="G168" s="331">
        <f>SUM(G169+G172)</f>
        <v>0</v>
      </c>
      <c r="H168" s="381" t="e">
        <f t="shared" si="11"/>
        <v>#DIV/0!</v>
      </c>
    </row>
    <row r="169" spans="1:8">
      <c r="A169" s="267">
        <v>323</v>
      </c>
      <c r="B169" s="268"/>
      <c r="C169" s="269"/>
      <c r="D169" s="67" t="s">
        <v>165</v>
      </c>
      <c r="E169" s="368">
        <f>SUM(E170+E171)</f>
        <v>0</v>
      </c>
      <c r="F169" s="368">
        <f>SUM(F170+F171)</f>
        <v>0</v>
      </c>
      <c r="G169" s="368">
        <f>SUM(G170+G171)</f>
        <v>0</v>
      </c>
      <c r="H169" s="381" t="e">
        <f t="shared" si="11"/>
        <v>#DIV/0!</v>
      </c>
    </row>
    <row r="170" spans="1:8" s="95" customFormat="1">
      <c r="A170" s="208">
        <v>3231</v>
      </c>
      <c r="B170" s="209"/>
      <c r="C170" s="210"/>
      <c r="D170" s="23" t="s">
        <v>212</v>
      </c>
      <c r="E170" s="333"/>
      <c r="F170" s="333"/>
      <c r="G170" s="333"/>
      <c r="H170" s="381" t="e">
        <f t="shared" si="11"/>
        <v>#DIV/0!</v>
      </c>
    </row>
    <row r="171" spans="1:8" s="95" customFormat="1">
      <c r="A171" s="208">
        <v>3239</v>
      </c>
      <c r="B171" s="209"/>
      <c r="C171" s="210"/>
      <c r="D171" s="23" t="s">
        <v>173</v>
      </c>
      <c r="E171" s="333"/>
      <c r="F171" s="333"/>
      <c r="G171" s="333"/>
      <c r="H171" s="381" t="e">
        <f t="shared" si="11"/>
        <v>#DIV/0!</v>
      </c>
    </row>
    <row r="172" spans="1:8" ht="25.5">
      <c r="A172" s="249">
        <v>329</v>
      </c>
      <c r="B172" s="250"/>
      <c r="C172" s="251"/>
      <c r="D172" s="67" t="s">
        <v>174</v>
      </c>
      <c r="E172" s="332">
        <f>SUM(E173)</f>
        <v>0</v>
      </c>
      <c r="F172" s="332">
        <f>SUM(F173)</f>
        <v>0</v>
      </c>
      <c r="G172" s="332">
        <f>SUM(G173)</f>
        <v>0</v>
      </c>
      <c r="H172" s="381" t="e">
        <f t="shared" si="11"/>
        <v>#DIV/0!</v>
      </c>
    </row>
    <row r="173" spans="1:8" ht="25.5">
      <c r="A173" s="208">
        <v>3299</v>
      </c>
      <c r="B173" s="209"/>
      <c r="C173" s="210"/>
      <c r="D173" s="23" t="s">
        <v>174</v>
      </c>
      <c r="E173" s="333"/>
      <c r="F173" s="333"/>
      <c r="G173" s="333"/>
      <c r="H173" s="381" t="e">
        <f t="shared" si="11"/>
        <v>#DIV/0!</v>
      </c>
    </row>
    <row r="174" spans="1:8">
      <c r="A174" s="510" t="s">
        <v>86</v>
      </c>
      <c r="B174" s="511"/>
      <c r="C174" s="512"/>
      <c r="D174" s="65" t="s">
        <v>87</v>
      </c>
      <c r="E174" s="326">
        <f t="shared" ref="E174:G176" si="13">SUM(E175)</f>
        <v>1000</v>
      </c>
      <c r="F174" s="364">
        <f t="shared" si="13"/>
        <v>0</v>
      </c>
      <c r="G174" s="326">
        <f t="shared" si="13"/>
        <v>850.62000000000012</v>
      </c>
      <c r="H174" s="381">
        <f t="shared" si="11"/>
        <v>85.062000000000012</v>
      </c>
    </row>
    <row r="175" spans="1:8">
      <c r="A175" s="513" t="s">
        <v>88</v>
      </c>
      <c r="B175" s="514"/>
      <c r="C175" s="515"/>
      <c r="D175" s="263" t="s">
        <v>65</v>
      </c>
      <c r="E175" s="365">
        <f t="shared" si="13"/>
        <v>1000</v>
      </c>
      <c r="F175" s="365">
        <f t="shared" si="13"/>
        <v>0</v>
      </c>
      <c r="G175" s="365">
        <f t="shared" si="13"/>
        <v>850.62000000000012</v>
      </c>
      <c r="H175" s="381">
        <f t="shared" si="11"/>
        <v>85.062000000000012</v>
      </c>
    </row>
    <row r="176" spans="1:8">
      <c r="A176" s="277">
        <v>3</v>
      </c>
      <c r="B176" s="257"/>
      <c r="C176" s="258"/>
      <c r="D176" s="278" t="s">
        <v>6</v>
      </c>
      <c r="E176" s="366">
        <f t="shared" si="13"/>
        <v>1000</v>
      </c>
      <c r="F176" s="366">
        <f t="shared" si="13"/>
        <v>0</v>
      </c>
      <c r="G176" s="366">
        <f t="shared" si="13"/>
        <v>850.62000000000012</v>
      </c>
      <c r="H176" s="381">
        <f t="shared" si="11"/>
        <v>85.062000000000012</v>
      </c>
    </row>
    <row r="177" spans="1:8">
      <c r="A177" s="202">
        <v>32</v>
      </c>
      <c r="B177" s="203"/>
      <c r="C177" s="204"/>
      <c r="D177" s="276" t="s">
        <v>15</v>
      </c>
      <c r="E177" s="331">
        <f>SUM(E178+E180+E183+E186)</f>
        <v>1000</v>
      </c>
      <c r="F177" s="331">
        <f>SUM(F183)</f>
        <v>0</v>
      </c>
      <c r="G177" s="331">
        <f>SUM(G178+G180+G183+G186)</f>
        <v>850.62000000000012</v>
      </c>
      <c r="H177" s="381">
        <f t="shared" si="11"/>
        <v>85.062000000000012</v>
      </c>
    </row>
    <row r="178" spans="1:8">
      <c r="A178" s="245">
        <v>321</v>
      </c>
      <c r="B178" s="215"/>
      <c r="C178" s="216"/>
      <c r="D178" s="284" t="s">
        <v>154</v>
      </c>
      <c r="E178" s="332">
        <v>150</v>
      </c>
      <c r="F178" s="332"/>
      <c r="G178" s="332">
        <f>SUM(G179)</f>
        <v>135</v>
      </c>
      <c r="H178" s="381">
        <f t="shared" ref="H178:H182" si="14">SUM(G178/E178*100)</f>
        <v>90</v>
      </c>
    </row>
    <row r="179" spans="1:8">
      <c r="A179" s="246">
        <v>3211</v>
      </c>
      <c r="B179" s="247"/>
      <c r="C179" s="248"/>
      <c r="D179" s="283" t="s">
        <v>155</v>
      </c>
      <c r="E179" s="333"/>
      <c r="F179" s="333"/>
      <c r="G179" s="333">
        <v>135</v>
      </c>
      <c r="H179" s="381" t="e">
        <f t="shared" si="14"/>
        <v>#DIV/0!</v>
      </c>
    </row>
    <row r="180" spans="1:8">
      <c r="A180" s="245">
        <v>322</v>
      </c>
      <c r="B180" s="215"/>
      <c r="C180" s="216"/>
      <c r="D180" s="284" t="s">
        <v>158</v>
      </c>
      <c r="E180" s="332">
        <v>150</v>
      </c>
      <c r="F180" s="332"/>
      <c r="G180" s="332">
        <f>SUM(G181+G182)</f>
        <v>158.96</v>
      </c>
      <c r="H180" s="381">
        <f t="shared" si="14"/>
        <v>105.97333333333334</v>
      </c>
    </row>
    <row r="181" spans="1:8" ht="25.5">
      <c r="A181" s="246">
        <v>3221</v>
      </c>
      <c r="B181" s="247"/>
      <c r="C181" s="248"/>
      <c r="D181" s="283" t="s">
        <v>209</v>
      </c>
      <c r="E181" s="333"/>
      <c r="F181" s="333"/>
      <c r="G181" s="333">
        <v>150</v>
      </c>
      <c r="H181" s="381" t="e">
        <f t="shared" si="14"/>
        <v>#DIV/0!</v>
      </c>
    </row>
    <row r="182" spans="1:8">
      <c r="A182" s="246">
        <v>3223</v>
      </c>
      <c r="B182" s="247"/>
      <c r="C182" s="248"/>
      <c r="D182" s="283" t="s">
        <v>161</v>
      </c>
      <c r="E182" s="333"/>
      <c r="F182" s="333"/>
      <c r="G182" s="333">
        <v>8.9600000000000009</v>
      </c>
      <c r="H182" s="381" t="e">
        <f t="shared" si="14"/>
        <v>#DIV/0!</v>
      </c>
    </row>
    <row r="183" spans="1:8">
      <c r="A183" s="245">
        <v>323</v>
      </c>
      <c r="B183" s="215"/>
      <c r="C183" s="216"/>
      <c r="D183" s="284" t="s">
        <v>165</v>
      </c>
      <c r="E183" s="332">
        <v>600</v>
      </c>
      <c r="F183" s="332"/>
      <c r="G183" s="332">
        <f>SUM(G184+G185)</f>
        <v>556.66000000000008</v>
      </c>
      <c r="H183" s="381">
        <f t="shared" si="11"/>
        <v>92.776666666666685</v>
      </c>
    </row>
    <row r="184" spans="1:8">
      <c r="A184" s="246">
        <v>3231</v>
      </c>
      <c r="B184" s="247"/>
      <c r="C184" s="248"/>
      <c r="D184" s="283" t="s">
        <v>212</v>
      </c>
      <c r="E184" s="333"/>
      <c r="F184" s="333"/>
      <c r="G184" s="333">
        <v>553.83000000000004</v>
      </c>
      <c r="H184" s="381" t="e">
        <f t="shared" si="11"/>
        <v>#DIV/0!</v>
      </c>
    </row>
    <row r="185" spans="1:8">
      <c r="A185" s="246">
        <v>3238</v>
      </c>
      <c r="B185" s="247"/>
      <c r="C185" s="248"/>
      <c r="D185" s="283" t="s">
        <v>172</v>
      </c>
      <c r="E185" s="333"/>
      <c r="F185" s="333"/>
      <c r="G185" s="333">
        <v>2.83</v>
      </c>
      <c r="H185" s="381" t="e">
        <f t="shared" si="11"/>
        <v>#DIV/0!</v>
      </c>
    </row>
    <row r="186" spans="1:8" ht="25.5">
      <c r="A186" s="245">
        <v>329</v>
      </c>
      <c r="B186" s="215"/>
      <c r="C186" s="216"/>
      <c r="D186" s="284" t="s">
        <v>174</v>
      </c>
      <c r="E186" s="332">
        <v>100</v>
      </c>
      <c r="F186" s="332"/>
      <c r="G186" s="332">
        <f>SUM(G187:G188)</f>
        <v>0</v>
      </c>
      <c r="H186" s="381">
        <f t="shared" si="11"/>
        <v>0</v>
      </c>
    </row>
    <row r="187" spans="1:8">
      <c r="A187" s="246">
        <v>3293</v>
      </c>
      <c r="B187" s="247"/>
      <c r="C187" s="248"/>
      <c r="D187" s="283" t="s">
        <v>177</v>
      </c>
      <c r="E187" s="333"/>
      <c r="F187" s="333"/>
      <c r="G187" s="333">
        <v>0</v>
      </c>
      <c r="H187" s="381" t="e">
        <f t="shared" si="11"/>
        <v>#DIV/0!</v>
      </c>
    </row>
    <row r="188" spans="1:8" ht="25.5">
      <c r="A188" s="246">
        <v>3299</v>
      </c>
      <c r="B188" s="247"/>
      <c r="C188" s="248"/>
      <c r="D188" s="283" t="s">
        <v>174</v>
      </c>
      <c r="E188" s="333"/>
      <c r="F188" s="333"/>
      <c r="G188" s="333">
        <v>0</v>
      </c>
      <c r="H188" s="381" t="e">
        <f t="shared" si="11"/>
        <v>#DIV/0!</v>
      </c>
    </row>
    <row r="189" spans="1:8" ht="25.5">
      <c r="A189" s="495" t="s">
        <v>89</v>
      </c>
      <c r="B189" s="496"/>
      <c r="C189" s="497"/>
      <c r="D189" s="65" t="s">
        <v>90</v>
      </c>
      <c r="E189" s="326">
        <f>SUM(E190)</f>
        <v>2291</v>
      </c>
      <c r="F189" s="364">
        <f>SUM(F190)</f>
        <v>0</v>
      </c>
      <c r="G189" s="378">
        <f>SUM(G190)</f>
        <v>2189.9699999999998</v>
      </c>
      <c r="H189" s="381">
        <f t="shared" si="11"/>
        <v>95.59013531209078</v>
      </c>
    </row>
    <row r="190" spans="1:8" ht="25.5">
      <c r="A190" s="525" t="s">
        <v>75</v>
      </c>
      <c r="B190" s="526"/>
      <c r="C190" s="527"/>
      <c r="D190" s="285" t="s">
        <v>95</v>
      </c>
      <c r="E190" s="365">
        <f>SUM(E191+E195)</f>
        <v>2291</v>
      </c>
      <c r="F190" s="365">
        <f>SUM(F191+F195)</f>
        <v>0</v>
      </c>
      <c r="G190" s="365">
        <f>SUM(G191+G195)</f>
        <v>2189.9699999999998</v>
      </c>
      <c r="H190" s="381">
        <f t="shared" si="11"/>
        <v>95.59013531209078</v>
      </c>
    </row>
    <row r="191" spans="1:8">
      <c r="A191" s="531">
        <v>3</v>
      </c>
      <c r="B191" s="532"/>
      <c r="C191" s="533"/>
      <c r="D191" s="293" t="s">
        <v>6</v>
      </c>
      <c r="E191" s="366">
        <f t="shared" ref="E191:G192" si="15">SUM(E192)</f>
        <v>1471</v>
      </c>
      <c r="F191" s="366">
        <f t="shared" si="15"/>
        <v>0</v>
      </c>
      <c r="G191" s="366">
        <f t="shared" si="15"/>
        <v>1470.1</v>
      </c>
      <c r="H191" s="381">
        <f t="shared" si="11"/>
        <v>99.938817131203265</v>
      </c>
    </row>
    <row r="192" spans="1:8" ht="38.25">
      <c r="A192" s="534">
        <v>37</v>
      </c>
      <c r="B192" s="535"/>
      <c r="C192" s="536"/>
      <c r="D192" s="289" t="s">
        <v>46</v>
      </c>
      <c r="E192" s="331">
        <f t="shared" si="15"/>
        <v>1471</v>
      </c>
      <c r="F192" s="331">
        <f t="shared" si="15"/>
        <v>0</v>
      </c>
      <c r="G192" s="331">
        <f t="shared" si="15"/>
        <v>1470.1</v>
      </c>
      <c r="H192" s="381">
        <f t="shared" si="11"/>
        <v>99.938817131203265</v>
      </c>
    </row>
    <row r="193" spans="1:8" ht="25.5">
      <c r="A193" s="270">
        <v>372</v>
      </c>
      <c r="B193" s="271"/>
      <c r="C193" s="272"/>
      <c r="D193" s="205" t="s">
        <v>219</v>
      </c>
      <c r="E193" s="332">
        <v>1471</v>
      </c>
      <c r="F193" s="332">
        <f>SUM(F194)</f>
        <v>0</v>
      </c>
      <c r="G193" s="332">
        <f>SUM(G194)</f>
        <v>1470.1</v>
      </c>
      <c r="H193" s="381">
        <f t="shared" si="11"/>
        <v>99.938817131203265</v>
      </c>
    </row>
    <row r="194" spans="1:8" ht="25.5">
      <c r="A194" s="273">
        <v>3722</v>
      </c>
      <c r="B194" s="274"/>
      <c r="C194" s="275"/>
      <c r="D194" s="206" t="s">
        <v>224</v>
      </c>
      <c r="E194" s="333"/>
      <c r="F194" s="333"/>
      <c r="G194" s="333">
        <v>1470.1</v>
      </c>
      <c r="H194" s="381" t="e">
        <f t="shared" si="11"/>
        <v>#DIV/0!</v>
      </c>
    </row>
    <row r="195" spans="1:8" ht="25.5">
      <c r="A195" s="531">
        <v>4</v>
      </c>
      <c r="B195" s="532"/>
      <c r="C195" s="533"/>
      <c r="D195" s="293" t="s">
        <v>8</v>
      </c>
      <c r="E195" s="366">
        <f t="shared" ref="E195:G197" si="16">SUM(E196)</f>
        <v>820</v>
      </c>
      <c r="F195" s="366">
        <f t="shared" si="16"/>
        <v>0</v>
      </c>
      <c r="G195" s="366">
        <f t="shared" si="16"/>
        <v>719.87</v>
      </c>
      <c r="H195" s="381">
        <f t="shared" si="11"/>
        <v>87.78902439024391</v>
      </c>
    </row>
    <row r="196" spans="1:8" ht="25.5">
      <c r="A196" s="534">
        <v>42</v>
      </c>
      <c r="B196" s="535"/>
      <c r="C196" s="536"/>
      <c r="D196" s="192" t="s">
        <v>21</v>
      </c>
      <c r="E196" s="331">
        <f t="shared" si="16"/>
        <v>820</v>
      </c>
      <c r="F196" s="331">
        <f t="shared" si="16"/>
        <v>0</v>
      </c>
      <c r="G196" s="331">
        <f t="shared" si="16"/>
        <v>719.87</v>
      </c>
      <c r="H196" s="381">
        <f t="shared" si="11"/>
        <v>87.78902439024391</v>
      </c>
    </row>
    <row r="197" spans="1:8" ht="25.5">
      <c r="A197" s="270">
        <v>424</v>
      </c>
      <c r="B197" s="271"/>
      <c r="C197" s="272"/>
      <c r="D197" s="67" t="s">
        <v>192</v>
      </c>
      <c r="E197" s="332">
        <v>820</v>
      </c>
      <c r="F197" s="332">
        <f t="shared" si="16"/>
        <v>0</v>
      </c>
      <c r="G197" s="332">
        <f t="shared" si="16"/>
        <v>719.87</v>
      </c>
      <c r="H197" s="381">
        <f t="shared" si="11"/>
        <v>87.78902439024391</v>
      </c>
    </row>
    <row r="198" spans="1:8">
      <c r="A198" s="273">
        <v>4241</v>
      </c>
      <c r="B198" s="274"/>
      <c r="C198" s="275"/>
      <c r="D198" s="23" t="s">
        <v>193</v>
      </c>
      <c r="E198" s="333"/>
      <c r="F198" s="333"/>
      <c r="G198" s="333">
        <v>719.87</v>
      </c>
      <c r="H198" s="381" t="e">
        <f t="shared" si="11"/>
        <v>#DIV/0!</v>
      </c>
    </row>
    <row r="199" spans="1:8" s="95" customFormat="1">
      <c r="A199" s="510" t="s">
        <v>92</v>
      </c>
      <c r="B199" s="511"/>
      <c r="C199" s="512"/>
      <c r="D199" s="65" t="s">
        <v>96</v>
      </c>
      <c r="E199" s="364">
        <f>SUM(E200)</f>
        <v>0</v>
      </c>
      <c r="F199" s="364">
        <f>SUM(F200)</f>
        <v>0</v>
      </c>
      <c r="G199" s="326">
        <f>SUM(G200)</f>
        <v>0</v>
      </c>
      <c r="H199" s="381" t="e">
        <f t="shared" si="11"/>
        <v>#DIV/0!</v>
      </c>
    </row>
    <row r="200" spans="1:8" ht="25.5">
      <c r="A200" s="537" t="s">
        <v>75</v>
      </c>
      <c r="B200" s="537"/>
      <c r="C200" s="537"/>
      <c r="D200" s="285" t="s">
        <v>95</v>
      </c>
      <c r="E200" s="365">
        <f>SUM(E201+E207)</f>
        <v>0</v>
      </c>
      <c r="F200" s="365">
        <f>SUM(F201+F205)</f>
        <v>0</v>
      </c>
      <c r="G200" s="365">
        <f>SUM(G201+G205)</f>
        <v>0</v>
      </c>
      <c r="H200" s="381" t="e">
        <f t="shared" si="11"/>
        <v>#DIV/0!</v>
      </c>
    </row>
    <row r="201" spans="1:8">
      <c r="A201" s="538">
        <v>3</v>
      </c>
      <c r="B201" s="538"/>
      <c r="C201" s="538"/>
      <c r="D201" s="293" t="s">
        <v>6</v>
      </c>
      <c r="E201" s="366">
        <f>SUM(E202)</f>
        <v>0</v>
      </c>
      <c r="F201" s="366">
        <f>SUM(F202)</f>
        <v>0</v>
      </c>
      <c r="G201" s="366">
        <f>SUM(G202)</f>
        <v>0</v>
      </c>
      <c r="H201" s="381" t="e">
        <f t="shared" si="11"/>
        <v>#DIV/0!</v>
      </c>
    </row>
    <row r="202" spans="1:8">
      <c r="A202" s="304">
        <v>32</v>
      </c>
      <c r="B202" s="305"/>
      <c r="C202" s="306"/>
      <c r="D202" s="307" t="s">
        <v>15</v>
      </c>
      <c r="E202" s="331">
        <f>SUM(E203)</f>
        <v>0</v>
      </c>
      <c r="F202" s="331">
        <f>SUM(F203)</f>
        <v>0</v>
      </c>
      <c r="G202" s="331">
        <f>SUM(I188)</f>
        <v>0</v>
      </c>
      <c r="H202" s="381" t="e">
        <f t="shared" si="11"/>
        <v>#DIV/0!</v>
      </c>
    </row>
    <row r="203" spans="1:8">
      <c r="A203" s="301">
        <v>322</v>
      </c>
      <c r="B203" s="302"/>
      <c r="C203" s="303"/>
      <c r="D203" s="192" t="s">
        <v>158</v>
      </c>
      <c r="E203" s="357">
        <f>SUM(E204)</f>
        <v>0</v>
      </c>
      <c r="F203" s="357">
        <f>SUM(F204)</f>
        <v>0</v>
      </c>
      <c r="G203" s="357">
        <f>SUM(G204)</f>
        <v>0</v>
      </c>
      <c r="H203" s="381" t="e">
        <f t="shared" si="11"/>
        <v>#DIV/0!</v>
      </c>
    </row>
    <row r="204" spans="1:8" ht="25.5">
      <c r="A204" s="298">
        <v>3221</v>
      </c>
      <c r="B204" s="299"/>
      <c r="C204" s="300"/>
      <c r="D204" s="297" t="s">
        <v>209</v>
      </c>
      <c r="E204" s="333">
        <v>0</v>
      </c>
      <c r="F204" s="333"/>
      <c r="G204" s="333"/>
      <c r="H204" s="381" t="e">
        <f t="shared" si="11"/>
        <v>#DIV/0!</v>
      </c>
    </row>
    <row r="205" spans="1:8" ht="25.5">
      <c r="A205" s="290">
        <v>4</v>
      </c>
      <c r="B205" s="291"/>
      <c r="C205" s="292"/>
      <c r="D205" s="265" t="s">
        <v>8</v>
      </c>
      <c r="E205" s="366">
        <f t="shared" ref="E205:G207" si="17">SUM(E206)</f>
        <v>0</v>
      </c>
      <c r="F205" s="366">
        <f t="shared" si="17"/>
        <v>0</v>
      </c>
      <c r="G205" s="366">
        <f t="shared" si="17"/>
        <v>0</v>
      </c>
      <c r="H205" s="381" t="e">
        <f t="shared" si="11"/>
        <v>#DIV/0!</v>
      </c>
    </row>
    <row r="206" spans="1:8" ht="25.5">
      <c r="A206" s="317">
        <v>42</v>
      </c>
      <c r="B206" s="318"/>
      <c r="C206" s="319"/>
      <c r="D206" s="192" t="s">
        <v>21</v>
      </c>
      <c r="E206" s="331">
        <f t="shared" si="17"/>
        <v>0</v>
      </c>
      <c r="F206" s="331">
        <f t="shared" si="17"/>
        <v>0</v>
      </c>
      <c r="G206" s="331">
        <f t="shared" si="17"/>
        <v>0</v>
      </c>
      <c r="H206" s="381" t="e">
        <f t="shared" si="11"/>
        <v>#DIV/0!</v>
      </c>
    </row>
    <row r="207" spans="1:8">
      <c r="A207" s="539">
        <v>422</v>
      </c>
      <c r="B207" s="539"/>
      <c r="C207" s="539"/>
      <c r="D207" s="67" t="s">
        <v>220</v>
      </c>
      <c r="E207" s="332">
        <f t="shared" si="17"/>
        <v>0</v>
      </c>
      <c r="F207" s="332">
        <f t="shared" si="17"/>
        <v>0</v>
      </c>
      <c r="G207" s="332">
        <f t="shared" si="17"/>
        <v>0</v>
      </c>
      <c r="H207" s="381" t="e">
        <f t="shared" si="11"/>
        <v>#DIV/0!</v>
      </c>
    </row>
    <row r="208" spans="1:8">
      <c r="A208" s="273">
        <v>4221</v>
      </c>
      <c r="B208" s="274"/>
      <c r="C208" s="275"/>
      <c r="D208" s="283" t="s">
        <v>211</v>
      </c>
      <c r="E208" s="333"/>
      <c r="F208" s="375"/>
      <c r="G208" s="333"/>
      <c r="H208" s="381" t="e">
        <f t="shared" si="11"/>
        <v>#DIV/0!</v>
      </c>
    </row>
    <row r="209" spans="1:8" ht="25.5">
      <c r="A209" s="540" t="s">
        <v>93</v>
      </c>
      <c r="B209" s="540"/>
      <c r="C209" s="540"/>
      <c r="D209" s="65" t="s">
        <v>98</v>
      </c>
      <c r="E209" s="326">
        <f>SUM(E210+E218+E236)</f>
        <v>2138</v>
      </c>
      <c r="F209" s="326">
        <f>SUM(F210+F218+F236)</f>
        <v>0</v>
      </c>
      <c r="G209" s="326">
        <f>SUM(G210+G218+G236)</f>
        <v>1800.01</v>
      </c>
      <c r="H209" s="381">
        <f t="shared" si="11"/>
        <v>84.191300280636099</v>
      </c>
    </row>
    <row r="210" spans="1:8" ht="25.5">
      <c r="A210" s="537" t="s">
        <v>99</v>
      </c>
      <c r="B210" s="537"/>
      <c r="C210" s="537"/>
      <c r="D210" s="285" t="s">
        <v>100</v>
      </c>
      <c r="E210" s="365">
        <f t="shared" ref="E210:G211" si="18">SUM(E211)</f>
        <v>270</v>
      </c>
      <c r="F210" s="365">
        <f t="shared" si="18"/>
        <v>0</v>
      </c>
      <c r="G210" s="365">
        <f t="shared" si="18"/>
        <v>270</v>
      </c>
      <c r="H210" s="381">
        <f t="shared" si="11"/>
        <v>100</v>
      </c>
    </row>
    <row r="211" spans="1:8" s="92" customFormat="1">
      <c r="A211" s="541">
        <v>3</v>
      </c>
      <c r="B211" s="541"/>
      <c r="C211" s="541"/>
      <c r="D211" s="293" t="s">
        <v>6</v>
      </c>
      <c r="E211" s="366">
        <f t="shared" si="18"/>
        <v>270</v>
      </c>
      <c r="F211" s="366">
        <f t="shared" si="18"/>
        <v>0</v>
      </c>
      <c r="G211" s="366">
        <f t="shared" si="18"/>
        <v>270</v>
      </c>
      <c r="H211" s="381">
        <f t="shared" si="11"/>
        <v>100</v>
      </c>
    </row>
    <row r="212" spans="1:8">
      <c r="A212" s="542">
        <v>32</v>
      </c>
      <c r="B212" s="542"/>
      <c r="C212" s="542"/>
      <c r="D212" s="289" t="s">
        <v>15</v>
      </c>
      <c r="E212" s="331">
        <f>SUM(E213+E216)</f>
        <v>270</v>
      </c>
      <c r="F212" s="331">
        <f>SUM(F213+F216)</f>
        <v>0</v>
      </c>
      <c r="G212" s="331">
        <f>SUM(G213+G216)</f>
        <v>270</v>
      </c>
      <c r="H212" s="381">
        <f t="shared" si="11"/>
        <v>100</v>
      </c>
    </row>
    <row r="213" spans="1:8" s="92" customFormat="1">
      <c r="A213" s="270">
        <v>323</v>
      </c>
      <c r="B213" s="271"/>
      <c r="C213" s="272"/>
      <c r="D213" s="313" t="s">
        <v>165</v>
      </c>
      <c r="E213" s="332">
        <v>130</v>
      </c>
      <c r="F213" s="332">
        <f>SUM(F215)</f>
        <v>0</v>
      </c>
      <c r="G213" s="332">
        <f>SUM(G214+G215)</f>
        <v>130</v>
      </c>
      <c r="H213" s="381">
        <f t="shared" si="11"/>
        <v>100</v>
      </c>
    </row>
    <row r="214" spans="1:8">
      <c r="A214" s="308">
        <v>3231</v>
      </c>
      <c r="B214" s="309"/>
      <c r="C214" s="310"/>
      <c r="D214" s="320" t="s">
        <v>212</v>
      </c>
      <c r="E214" s="333"/>
      <c r="F214" s="333"/>
      <c r="G214" s="333">
        <v>0</v>
      </c>
      <c r="H214" s="381" t="e">
        <f t="shared" si="11"/>
        <v>#DIV/0!</v>
      </c>
    </row>
    <row r="215" spans="1:8">
      <c r="A215" s="308">
        <v>3239</v>
      </c>
      <c r="B215" s="309"/>
      <c r="C215" s="310"/>
      <c r="D215" s="320" t="s">
        <v>173</v>
      </c>
      <c r="E215" s="333"/>
      <c r="F215" s="375"/>
      <c r="G215" s="333">
        <v>130</v>
      </c>
      <c r="H215" s="381" t="e">
        <f t="shared" si="11"/>
        <v>#DIV/0!</v>
      </c>
    </row>
    <row r="216" spans="1:8" ht="25.5">
      <c r="A216" s="314">
        <v>329</v>
      </c>
      <c r="B216" s="315"/>
      <c r="C216" s="315"/>
      <c r="D216" s="66" t="s">
        <v>174</v>
      </c>
      <c r="E216" s="361">
        <v>140</v>
      </c>
      <c r="F216" s="361">
        <f>SUM(F217)</f>
        <v>0</v>
      </c>
      <c r="G216" s="361">
        <f>SUM(G217)</f>
        <v>140</v>
      </c>
      <c r="H216" s="381">
        <f t="shared" si="11"/>
        <v>100</v>
      </c>
    </row>
    <row r="217" spans="1:8" ht="25.5">
      <c r="A217" s="308">
        <v>3299</v>
      </c>
      <c r="B217" s="309"/>
      <c r="C217" s="310"/>
      <c r="D217" s="325" t="s">
        <v>174</v>
      </c>
      <c r="E217" s="333"/>
      <c r="F217" s="375"/>
      <c r="G217" s="333">
        <v>140</v>
      </c>
      <c r="H217" s="381" t="e">
        <f t="shared" si="11"/>
        <v>#DIV/0!</v>
      </c>
    </row>
    <row r="218" spans="1:8" s="95" customFormat="1">
      <c r="A218" s="543" t="s">
        <v>101</v>
      </c>
      <c r="B218" s="543"/>
      <c r="C218" s="543"/>
      <c r="D218" s="285" t="s">
        <v>102</v>
      </c>
      <c r="E218" s="365">
        <f>SUM(E219+E230)</f>
        <v>1350</v>
      </c>
      <c r="F218" s="365">
        <f>SUM(F219+F230)</f>
        <v>0</v>
      </c>
      <c r="G218" s="365">
        <f>SUM(G219+G230)</f>
        <v>1076.57</v>
      </c>
      <c r="H218" s="381">
        <f t="shared" si="11"/>
        <v>79.745925925925917</v>
      </c>
    </row>
    <row r="219" spans="1:8" s="92" customFormat="1">
      <c r="A219" s="290">
        <v>3</v>
      </c>
      <c r="B219" s="291"/>
      <c r="C219" s="292"/>
      <c r="D219" s="265" t="s">
        <v>6</v>
      </c>
      <c r="E219" s="366">
        <f>SUM(E223+E226+E228)</f>
        <v>780</v>
      </c>
      <c r="F219" s="366">
        <f>SUM(F220)</f>
        <v>0</v>
      </c>
      <c r="G219" s="366">
        <f>SUM(G220)</f>
        <v>684.79</v>
      </c>
      <c r="H219" s="381">
        <f t="shared" si="11"/>
        <v>87.793589743589735</v>
      </c>
    </row>
    <row r="220" spans="1:8">
      <c r="A220" s="286">
        <v>32</v>
      </c>
      <c r="B220" s="287"/>
      <c r="C220" s="288"/>
      <c r="D220" s="307" t="s">
        <v>15</v>
      </c>
      <c r="E220" s="331">
        <f>SUM(E221+E223+E226+E228)</f>
        <v>780</v>
      </c>
      <c r="F220" s="331">
        <f>SUM(F221+F223+F226+F228)</f>
        <v>0</v>
      </c>
      <c r="G220" s="331">
        <f>SUM(G221+G223+G226+G228)</f>
        <v>684.79</v>
      </c>
      <c r="H220" s="381">
        <f t="shared" si="11"/>
        <v>87.793589743589735</v>
      </c>
    </row>
    <row r="221" spans="1:8">
      <c r="A221" s="270">
        <v>321</v>
      </c>
      <c r="B221" s="271"/>
      <c r="C221" s="272"/>
      <c r="D221" s="313" t="s">
        <v>154</v>
      </c>
      <c r="E221" s="332">
        <f>SUM(E222)</f>
        <v>0</v>
      </c>
      <c r="F221" s="332">
        <f>SUM(F222)</f>
        <v>0</v>
      </c>
      <c r="G221" s="332">
        <f>SUM(G222)</f>
        <v>0</v>
      </c>
      <c r="H221" s="381" t="e">
        <f t="shared" si="11"/>
        <v>#DIV/0!</v>
      </c>
    </row>
    <row r="222" spans="1:8">
      <c r="A222" s="308">
        <v>3211</v>
      </c>
      <c r="B222" s="309"/>
      <c r="C222" s="310"/>
      <c r="D222" s="297" t="s">
        <v>155</v>
      </c>
      <c r="E222" s="333"/>
      <c r="F222" s="375"/>
      <c r="G222" s="333"/>
      <c r="H222" s="381" t="e">
        <f t="shared" si="11"/>
        <v>#DIV/0!</v>
      </c>
    </row>
    <row r="223" spans="1:8">
      <c r="A223" s="314">
        <v>322</v>
      </c>
      <c r="B223" s="315"/>
      <c r="C223" s="316"/>
      <c r="D223" s="313" t="s">
        <v>158</v>
      </c>
      <c r="E223" s="332">
        <v>330</v>
      </c>
      <c r="F223" s="332">
        <f>SUM(F224+F225)</f>
        <v>0</v>
      </c>
      <c r="G223" s="332">
        <f>SUM(G224+G225)</f>
        <v>329.79</v>
      </c>
      <c r="H223" s="381">
        <f t="shared" si="11"/>
        <v>99.936363636363652</v>
      </c>
    </row>
    <row r="224" spans="1:8" ht="25.5">
      <c r="A224" s="308">
        <v>3221</v>
      </c>
      <c r="B224" s="309"/>
      <c r="C224" s="310"/>
      <c r="D224" s="297" t="s">
        <v>209</v>
      </c>
      <c r="E224" s="333"/>
      <c r="F224" s="375"/>
      <c r="G224" s="333">
        <v>329.79</v>
      </c>
      <c r="H224" s="381" t="e">
        <f t="shared" si="11"/>
        <v>#DIV/0!</v>
      </c>
    </row>
    <row r="225" spans="1:10">
      <c r="A225" s="308">
        <v>3225</v>
      </c>
      <c r="B225" s="309"/>
      <c r="C225" s="310"/>
      <c r="D225" s="297" t="s">
        <v>210</v>
      </c>
      <c r="E225" s="333"/>
      <c r="F225" s="375"/>
      <c r="G225" s="333"/>
      <c r="H225" s="381" t="e">
        <f t="shared" si="11"/>
        <v>#DIV/0!</v>
      </c>
    </row>
    <row r="226" spans="1:10">
      <c r="A226" s="383">
        <v>323</v>
      </c>
      <c r="B226" s="384"/>
      <c r="C226" s="385"/>
      <c r="D226" s="386" t="s">
        <v>165</v>
      </c>
      <c r="E226" s="387">
        <v>50</v>
      </c>
      <c r="F226" s="387">
        <f>SUM(F227)</f>
        <v>0</v>
      </c>
      <c r="G226" s="387">
        <f>SUM(G227)</f>
        <v>0</v>
      </c>
      <c r="H226" s="381">
        <f t="shared" si="11"/>
        <v>0</v>
      </c>
    </row>
    <row r="227" spans="1:10">
      <c r="A227" s="308">
        <v>3239</v>
      </c>
      <c r="B227" s="309"/>
      <c r="C227" s="310"/>
      <c r="D227" s="297" t="s">
        <v>173</v>
      </c>
      <c r="E227" s="333"/>
      <c r="F227" s="375"/>
      <c r="G227" s="333"/>
      <c r="H227" s="381" t="e">
        <f t="shared" si="11"/>
        <v>#DIV/0!</v>
      </c>
    </row>
    <row r="228" spans="1:10" ht="25.5">
      <c r="A228" s="383">
        <v>329</v>
      </c>
      <c r="B228" s="384"/>
      <c r="C228" s="385"/>
      <c r="D228" s="386" t="s">
        <v>174</v>
      </c>
      <c r="E228" s="387">
        <v>400</v>
      </c>
      <c r="F228" s="404"/>
      <c r="G228" s="387">
        <f>SUM(G229)</f>
        <v>355</v>
      </c>
      <c r="H228" s="381">
        <f t="shared" si="11"/>
        <v>88.75</v>
      </c>
    </row>
    <row r="229" spans="1:10">
      <c r="A229" s="308">
        <v>3293</v>
      </c>
      <c r="B229" s="309"/>
      <c r="C229" s="310"/>
      <c r="D229" s="297" t="s">
        <v>177</v>
      </c>
      <c r="E229" s="333"/>
      <c r="F229" s="375"/>
      <c r="G229" s="333">
        <v>355</v>
      </c>
      <c r="H229" s="381" t="e">
        <f t="shared" si="11"/>
        <v>#DIV/0!</v>
      </c>
    </row>
    <row r="230" spans="1:10" ht="25.5">
      <c r="A230" s="544">
        <v>4</v>
      </c>
      <c r="B230" s="544"/>
      <c r="C230" s="544"/>
      <c r="D230" s="293" t="s">
        <v>8</v>
      </c>
      <c r="E230" s="366">
        <f t="shared" ref="E230:G231" si="19">SUM(E231)</f>
        <v>570</v>
      </c>
      <c r="F230" s="366">
        <f t="shared" si="19"/>
        <v>0</v>
      </c>
      <c r="G230" s="366">
        <f t="shared" si="19"/>
        <v>391.78</v>
      </c>
      <c r="H230" s="381">
        <f t="shared" ref="H230:H299" si="20">SUM(G230/E230*100)</f>
        <v>68.73333333333332</v>
      </c>
    </row>
    <row r="231" spans="1:10" ht="25.5">
      <c r="A231" s="542">
        <v>42</v>
      </c>
      <c r="B231" s="542"/>
      <c r="C231" s="542"/>
      <c r="D231" s="192" t="s">
        <v>21</v>
      </c>
      <c r="E231" s="331">
        <f>SUM(E232+E234)</f>
        <v>570</v>
      </c>
      <c r="F231" s="331">
        <f t="shared" si="19"/>
        <v>0</v>
      </c>
      <c r="G231" s="331">
        <f>SUM(G232+G234)</f>
        <v>391.78</v>
      </c>
      <c r="H231" s="381">
        <f t="shared" si="20"/>
        <v>68.73333333333332</v>
      </c>
    </row>
    <row r="232" spans="1:10">
      <c r="A232" s="270">
        <v>422</v>
      </c>
      <c r="B232" s="271"/>
      <c r="C232" s="272"/>
      <c r="D232" s="284" t="s">
        <v>220</v>
      </c>
      <c r="E232" s="332">
        <f>SUM(E233)</f>
        <v>520</v>
      </c>
      <c r="F232" s="332">
        <f>SUM(F234)</f>
        <v>0</v>
      </c>
      <c r="G232" s="332">
        <f>SUM(G233)</f>
        <v>341.78</v>
      </c>
      <c r="H232" s="381">
        <f t="shared" si="20"/>
        <v>65.726923076923072</v>
      </c>
    </row>
    <row r="233" spans="1:10">
      <c r="A233" s="273">
        <v>4221</v>
      </c>
      <c r="B233" s="274"/>
      <c r="C233" s="275"/>
      <c r="D233" s="283" t="s">
        <v>211</v>
      </c>
      <c r="E233" s="333">
        <v>520</v>
      </c>
      <c r="F233" s="333"/>
      <c r="G233" s="333">
        <v>341.78</v>
      </c>
      <c r="H233" s="381">
        <f t="shared" si="20"/>
        <v>65.726923076923072</v>
      </c>
    </row>
    <row r="234" spans="1:10" ht="25.5">
      <c r="A234" s="391">
        <v>424</v>
      </c>
      <c r="B234" s="392"/>
      <c r="C234" s="393"/>
      <c r="D234" s="394" t="s">
        <v>192</v>
      </c>
      <c r="E234" s="387">
        <f>SUM(E235)</f>
        <v>50</v>
      </c>
      <c r="F234" s="404"/>
      <c r="G234" s="387">
        <f>SUM(G235)</f>
        <v>50</v>
      </c>
      <c r="H234" s="381">
        <f t="shared" si="20"/>
        <v>100</v>
      </c>
    </row>
    <row r="235" spans="1:10">
      <c r="A235" s="388">
        <v>4241</v>
      </c>
      <c r="B235" s="389"/>
      <c r="C235" s="390"/>
      <c r="D235" s="283" t="s">
        <v>193</v>
      </c>
      <c r="E235" s="333">
        <v>50</v>
      </c>
      <c r="F235" s="375"/>
      <c r="G235" s="333">
        <v>50</v>
      </c>
      <c r="H235" s="381">
        <f t="shared" si="20"/>
        <v>100</v>
      </c>
    </row>
    <row r="236" spans="1:10" ht="25.5">
      <c r="A236" s="543" t="s">
        <v>228</v>
      </c>
      <c r="B236" s="543"/>
      <c r="C236" s="543"/>
      <c r="D236" s="285" t="s">
        <v>229</v>
      </c>
      <c r="E236" s="365">
        <f>SUM(E237+E252)</f>
        <v>518</v>
      </c>
      <c r="F236" s="365">
        <f>SUM(F237+F252)</f>
        <v>0</v>
      </c>
      <c r="G236" s="365">
        <f>SUM(G237+G252)</f>
        <v>453.44</v>
      </c>
      <c r="H236" s="381">
        <f t="shared" si="20"/>
        <v>87.536679536679543</v>
      </c>
      <c r="J236" s="93"/>
    </row>
    <row r="237" spans="1:10">
      <c r="A237" s="290">
        <v>3</v>
      </c>
      <c r="B237" s="291"/>
      <c r="C237" s="292"/>
      <c r="D237" s="265" t="s">
        <v>6</v>
      </c>
      <c r="E237" s="366">
        <f>SUM(E238+E249)</f>
        <v>518</v>
      </c>
      <c r="F237" s="366">
        <f>SUM(F238+F249)</f>
        <v>0</v>
      </c>
      <c r="G237" s="366">
        <f>SUM(G238+G249)</f>
        <v>453.44</v>
      </c>
      <c r="H237" s="381">
        <f t="shared" si="20"/>
        <v>87.536679536679543</v>
      </c>
    </row>
    <row r="238" spans="1:10">
      <c r="A238" s="286">
        <v>32</v>
      </c>
      <c r="B238" s="287"/>
      <c r="C238" s="288"/>
      <c r="D238" s="307" t="s">
        <v>15</v>
      </c>
      <c r="E238" s="331">
        <f>SUM(E239+E241+E244+E247)</f>
        <v>517</v>
      </c>
      <c r="F238" s="331">
        <f>SUM(F239+F241+F244+F246)</f>
        <v>0</v>
      </c>
      <c r="G238" s="331">
        <f>SUM(G239+G241+G244+G247)</f>
        <v>452.78</v>
      </c>
      <c r="H238" s="381">
        <f t="shared" si="20"/>
        <v>87.578336557059956</v>
      </c>
    </row>
    <row r="239" spans="1:10">
      <c r="A239" s="270">
        <v>321</v>
      </c>
      <c r="B239" s="271"/>
      <c r="C239" s="272"/>
      <c r="D239" s="313" t="s">
        <v>154</v>
      </c>
      <c r="E239" s="332">
        <f>SUM(E240)</f>
        <v>0</v>
      </c>
      <c r="F239" s="332">
        <f>SUM(F240)</f>
        <v>0</v>
      </c>
      <c r="G239" s="332">
        <f>SUM(G240)</f>
        <v>0</v>
      </c>
      <c r="H239" s="381" t="e">
        <f t="shared" si="20"/>
        <v>#DIV/0!</v>
      </c>
    </row>
    <row r="240" spans="1:10">
      <c r="A240" s="308">
        <v>3211</v>
      </c>
      <c r="B240" s="309"/>
      <c r="C240" s="310"/>
      <c r="D240" s="297" t="s">
        <v>155</v>
      </c>
      <c r="E240" s="333"/>
      <c r="F240" s="375"/>
      <c r="G240" s="333"/>
      <c r="H240" s="381" t="e">
        <f t="shared" si="20"/>
        <v>#DIV/0!</v>
      </c>
    </row>
    <row r="241" spans="1:10">
      <c r="A241" s="314">
        <v>322</v>
      </c>
      <c r="B241" s="315"/>
      <c r="C241" s="316"/>
      <c r="D241" s="313" t="s">
        <v>158</v>
      </c>
      <c r="E241" s="332">
        <v>127</v>
      </c>
      <c r="F241" s="332">
        <f>SUM(F242+F243)</f>
        <v>0</v>
      </c>
      <c r="G241" s="332">
        <f>SUM(G242+G243)</f>
        <v>84.96</v>
      </c>
      <c r="H241" s="381">
        <f t="shared" ref="H241:H243" si="21">SUM(G241/E241*100)</f>
        <v>66.897637795275585</v>
      </c>
    </row>
    <row r="242" spans="1:10" ht="25.5">
      <c r="A242" s="308">
        <v>3221</v>
      </c>
      <c r="B242" s="309"/>
      <c r="C242" s="310"/>
      <c r="D242" s="297" t="s">
        <v>209</v>
      </c>
      <c r="E242" s="333"/>
      <c r="F242" s="375"/>
      <c r="G242" s="333"/>
      <c r="H242" s="381" t="e">
        <f t="shared" si="21"/>
        <v>#DIV/0!</v>
      </c>
    </row>
    <row r="243" spans="1:10">
      <c r="A243" s="308">
        <v>3225</v>
      </c>
      <c r="B243" s="309"/>
      <c r="C243" s="310"/>
      <c r="D243" s="297" t="s">
        <v>210</v>
      </c>
      <c r="E243" s="333"/>
      <c r="F243" s="375"/>
      <c r="G243" s="333">
        <v>84.96</v>
      </c>
      <c r="H243" s="381" t="e">
        <f t="shared" si="21"/>
        <v>#DIV/0!</v>
      </c>
    </row>
    <row r="244" spans="1:10">
      <c r="A244" s="314">
        <v>323</v>
      </c>
      <c r="B244" s="315"/>
      <c r="C244" s="316"/>
      <c r="D244" s="313" t="s">
        <v>165</v>
      </c>
      <c r="E244" s="332">
        <v>270</v>
      </c>
      <c r="F244" s="332">
        <f>SUM(F245+F246)</f>
        <v>0</v>
      </c>
      <c r="G244" s="332">
        <f>SUM(G245+G246)</f>
        <v>270</v>
      </c>
      <c r="H244" s="381">
        <f t="shared" si="20"/>
        <v>100</v>
      </c>
    </row>
    <row r="245" spans="1:10">
      <c r="A245" s="308">
        <v>3231</v>
      </c>
      <c r="B245" s="309"/>
      <c r="C245" s="310"/>
      <c r="D245" s="297" t="s">
        <v>212</v>
      </c>
      <c r="E245" s="333"/>
      <c r="F245" s="375"/>
      <c r="G245" s="333">
        <v>270</v>
      </c>
      <c r="H245" s="381" t="e">
        <f t="shared" si="20"/>
        <v>#DIV/0!</v>
      </c>
      <c r="J245" s="95"/>
    </row>
    <row r="246" spans="1:10">
      <c r="A246" s="308">
        <v>3239</v>
      </c>
      <c r="B246" s="309"/>
      <c r="C246" s="310"/>
      <c r="D246" s="297" t="s">
        <v>173</v>
      </c>
      <c r="E246" s="333"/>
      <c r="F246" s="375"/>
      <c r="G246" s="333"/>
      <c r="H246" s="381" t="e">
        <f t="shared" si="20"/>
        <v>#DIV/0!</v>
      </c>
    </row>
    <row r="247" spans="1:10" ht="25.5">
      <c r="A247" s="314">
        <v>329</v>
      </c>
      <c r="B247" s="315"/>
      <c r="C247" s="316"/>
      <c r="D247" s="313" t="s">
        <v>241</v>
      </c>
      <c r="E247" s="335">
        <v>120</v>
      </c>
      <c r="F247" s="335">
        <f>SUM(F248)</f>
        <v>0</v>
      </c>
      <c r="G247" s="335">
        <f>SUM(G248)</f>
        <v>97.82</v>
      </c>
      <c r="H247" s="381">
        <f t="shared" si="20"/>
        <v>81.516666666666666</v>
      </c>
    </row>
    <row r="248" spans="1:10" ht="25.5">
      <c r="A248" s="308">
        <v>3299</v>
      </c>
      <c r="B248" s="309"/>
      <c r="C248" s="310"/>
      <c r="D248" s="297" t="s">
        <v>174</v>
      </c>
      <c r="E248" s="333"/>
      <c r="F248" s="375"/>
      <c r="G248" s="333">
        <v>97.82</v>
      </c>
      <c r="H248" s="381" t="e">
        <f>SUM(G248/E248*100)</f>
        <v>#DIV/0!</v>
      </c>
    </row>
    <row r="249" spans="1:10">
      <c r="A249" s="542">
        <v>38</v>
      </c>
      <c r="B249" s="542"/>
      <c r="C249" s="542"/>
      <c r="D249" s="289" t="s">
        <v>49</v>
      </c>
      <c r="E249" s="331">
        <f t="shared" ref="E249:G250" si="22">SUM(E250)</f>
        <v>1</v>
      </c>
      <c r="F249" s="331">
        <f t="shared" si="22"/>
        <v>0</v>
      </c>
      <c r="G249" s="331">
        <f t="shared" si="22"/>
        <v>0.66</v>
      </c>
      <c r="H249" s="381">
        <f t="shared" ref="H249:H251" si="23">SUM(G249/E249*100)</f>
        <v>66</v>
      </c>
    </row>
    <row r="250" spans="1:10">
      <c r="A250" s="270">
        <v>381</v>
      </c>
      <c r="B250" s="271"/>
      <c r="C250" s="272"/>
      <c r="D250" s="313" t="s">
        <v>143</v>
      </c>
      <c r="E250" s="332">
        <v>1</v>
      </c>
      <c r="F250" s="332">
        <f t="shared" si="22"/>
        <v>0</v>
      </c>
      <c r="G250" s="332">
        <f t="shared" si="22"/>
        <v>0.66</v>
      </c>
      <c r="H250" s="381">
        <f t="shared" si="23"/>
        <v>66</v>
      </c>
    </row>
    <row r="251" spans="1:10">
      <c r="A251" s="273">
        <v>3812</v>
      </c>
      <c r="B251" s="274"/>
      <c r="C251" s="275"/>
      <c r="D251" s="297" t="s">
        <v>185</v>
      </c>
      <c r="E251" s="333"/>
      <c r="F251" s="333"/>
      <c r="G251" s="333">
        <v>0.66</v>
      </c>
      <c r="H251" s="381" t="e">
        <f t="shared" si="23"/>
        <v>#DIV/0!</v>
      </c>
    </row>
    <row r="252" spans="1:10" ht="25.5">
      <c r="A252" s="544">
        <v>4</v>
      </c>
      <c r="B252" s="544"/>
      <c r="C252" s="544"/>
      <c r="D252" s="293" t="s">
        <v>8</v>
      </c>
      <c r="E252" s="366">
        <f t="shared" ref="E252:G254" si="24">SUM(E253)</f>
        <v>0</v>
      </c>
      <c r="F252" s="366">
        <f t="shared" si="24"/>
        <v>0</v>
      </c>
      <c r="G252" s="366">
        <f t="shared" si="24"/>
        <v>0</v>
      </c>
      <c r="H252" s="381" t="e">
        <f t="shared" si="20"/>
        <v>#DIV/0!</v>
      </c>
    </row>
    <row r="253" spans="1:10" ht="25.5">
      <c r="A253" s="542">
        <v>42</v>
      </c>
      <c r="B253" s="542"/>
      <c r="C253" s="542"/>
      <c r="D253" s="192" t="s">
        <v>21</v>
      </c>
      <c r="E253" s="331">
        <f t="shared" si="24"/>
        <v>0</v>
      </c>
      <c r="F253" s="331">
        <f t="shared" si="24"/>
        <v>0</v>
      </c>
      <c r="G253" s="331">
        <f t="shared" si="24"/>
        <v>0</v>
      </c>
      <c r="H253" s="381" t="e">
        <f t="shared" si="20"/>
        <v>#DIV/0!</v>
      </c>
    </row>
    <row r="254" spans="1:10">
      <c r="A254" s="270">
        <v>422</v>
      </c>
      <c r="B254" s="271"/>
      <c r="C254" s="272"/>
      <c r="D254" s="284" t="s">
        <v>220</v>
      </c>
      <c r="E254" s="332">
        <v>0</v>
      </c>
      <c r="F254" s="332">
        <f t="shared" si="24"/>
        <v>0</v>
      </c>
      <c r="G254" s="332">
        <f t="shared" si="24"/>
        <v>0</v>
      </c>
      <c r="H254" s="381" t="e">
        <f t="shared" si="20"/>
        <v>#DIV/0!</v>
      </c>
    </row>
    <row r="255" spans="1:10">
      <c r="A255" s="273">
        <v>4221</v>
      </c>
      <c r="B255" s="274"/>
      <c r="C255" s="275"/>
      <c r="D255" s="283" t="s">
        <v>211</v>
      </c>
      <c r="E255" s="333"/>
      <c r="F255" s="375"/>
      <c r="G255" s="333"/>
      <c r="H255" s="381" t="e">
        <f t="shared" si="20"/>
        <v>#DIV/0!</v>
      </c>
    </row>
    <row r="256" spans="1:10" ht="25.5">
      <c r="A256" s="540" t="s">
        <v>94</v>
      </c>
      <c r="B256" s="540"/>
      <c r="C256" s="540"/>
      <c r="D256" s="65" t="s">
        <v>103</v>
      </c>
      <c r="E256" s="364">
        <f>SUM(E257+E270)</f>
        <v>20</v>
      </c>
      <c r="F256" s="364">
        <f>SUM(F257+F270)</f>
        <v>0</v>
      </c>
      <c r="G256" s="364">
        <f>SUM(G257+G270)</f>
        <v>0</v>
      </c>
      <c r="H256" s="381">
        <f t="shared" si="20"/>
        <v>0</v>
      </c>
    </row>
    <row r="257" spans="1:10" ht="25.5">
      <c r="A257" s="537" t="s">
        <v>104</v>
      </c>
      <c r="B257" s="537"/>
      <c r="C257" s="537"/>
      <c r="D257" s="285" t="s">
        <v>105</v>
      </c>
      <c r="E257" s="365">
        <f>SUM(E258)</f>
        <v>1</v>
      </c>
      <c r="F257" s="365">
        <f>SUM(F258)</f>
        <v>0</v>
      </c>
      <c r="G257" s="365">
        <f>SUM(G258)</f>
        <v>0</v>
      </c>
      <c r="H257" s="381">
        <f t="shared" si="20"/>
        <v>0</v>
      </c>
    </row>
    <row r="258" spans="1:10">
      <c r="A258" s="290">
        <v>3</v>
      </c>
      <c r="B258" s="291"/>
      <c r="C258" s="292"/>
      <c r="D258" s="265" t="s">
        <v>6</v>
      </c>
      <c r="E258" s="366">
        <f>SUM(E259+E267)</f>
        <v>1</v>
      </c>
      <c r="F258" s="366">
        <f>SUM(F259+F267)</f>
        <v>0</v>
      </c>
      <c r="G258" s="366">
        <f>SUM(G259+G267)</f>
        <v>0</v>
      </c>
      <c r="H258" s="381">
        <f t="shared" si="20"/>
        <v>0</v>
      </c>
    </row>
    <row r="259" spans="1:10">
      <c r="A259" s="286">
        <v>32</v>
      </c>
      <c r="B259" s="287"/>
      <c r="C259" s="288"/>
      <c r="D259" s="307" t="s">
        <v>15</v>
      </c>
      <c r="E259" s="331">
        <f>SUM(E260+E262+E265)</f>
        <v>1</v>
      </c>
      <c r="F259" s="331">
        <f>SUM(F260+F262+F265)</f>
        <v>0</v>
      </c>
      <c r="G259" s="331">
        <f>SUM(G260+G262+G265)</f>
        <v>0</v>
      </c>
      <c r="H259" s="381">
        <f t="shared" si="20"/>
        <v>0</v>
      </c>
    </row>
    <row r="260" spans="1:10">
      <c r="A260" s="270">
        <v>321</v>
      </c>
      <c r="B260" s="271"/>
      <c r="C260" s="272"/>
      <c r="D260" s="313" t="s">
        <v>154</v>
      </c>
      <c r="E260" s="332">
        <f>SUM(E261)</f>
        <v>0</v>
      </c>
      <c r="F260" s="332">
        <f>SUM(F261)</f>
        <v>0</v>
      </c>
      <c r="G260" s="332">
        <f>SUM(G261)</f>
        <v>0</v>
      </c>
      <c r="H260" s="381" t="e">
        <f t="shared" si="20"/>
        <v>#DIV/0!</v>
      </c>
    </row>
    <row r="261" spans="1:10">
      <c r="A261" s="308">
        <v>3211</v>
      </c>
      <c r="B261" s="309"/>
      <c r="C261" s="310"/>
      <c r="D261" s="297" t="s">
        <v>155</v>
      </c>
      <c r="E261" s="333"/>
      <c r="F261" s="375"/>
      <c r="G261" s="333"/>
      <c r="H261" s="381" t="e">
        <f t="shared" si="20"/>
        <v>#DIV/0!</v>
      </c>
    </row>
    <row r="262" spans="1:10">
      <c r="A262" s="314">
        <v>322</v>
      </c>
      <c r="B262" s="315"/>
      <c r="C262" s="316"/>
      <c r="D262" s="313" t="s">
        <v>158</v>
      </c>
      <c r="E262" s="332">
        <v>1</v>
      </c>
      <c r="F262" s="332">
        <f>SUM(F263+F264)</f>
        <v>0</v>
      </c>
      <c r="G262" s="332">
        <f>SUM(G263+G264)</f>
        <v>0</v>
      </c>
      <c r="H262" s="381">
        <f t="shared" si="20"/>
        <v>0</v>
      </c>
    </row>
    <row r="263" spans="1:10" ht="25.5">
      <c r="A263" s="308">
        <v>3221</v>
      </c>
      <c r="B263" s="309"/>
      <c r="C263" s="310"/>
      <c r="D263" s="297" t="s">
        <v>209</v>
      </c>
      <c r="E263" s="333"/>
      <c r="F263" s="375"/>
      <c r="G263" s="333"/>
      <c r="H263" s="381" t="e">
        <f t="shared" si="20"/>
        <v>#DIV/0!</v>
      </c>
    </row>
    <row r="264" spans="1:10">
      <c r="A264" s="308">
        <v>3225</v>
      </c>
      <c r="B264" s="309"/>
      <c r="C264" s="310"/>
      <c r="D264" s="297" t="s">
        <v>210</v>
      </c>
      <c r="E264" s="333"/>
      <c r="F264" s="375"/>
      <c r="G264" s="333"/>
      <c r="H264" s="381" t="e">
        <f t="shared" si="20"/>
        <v>#DIV/0!</v>
      </c>
    </row>
    <row r="265" spans="1:10">
      <c r="A265" s="314">
        <v>323</v>
      </c>
      <c r="B265" s="315"/>
      <c r="C265" s="316"/>
      <c r="D265" s="313" t="s">
        <v>165</v>
      </c>
      <c r="E265" s="332">
        <f>SUM(E266)</f>
        <v>0</v>
      </c>
      <c r="F265" s="332">
        <f>SUM(F266)</f>
        <v>0</v>
      </c>
      <c r="G265" s="332">
        <f>SUM(G266)</f>
        <v>0</v>
      </c>
      <c r="H265" s="381" t="e">
        <f t="shared" si="20"/>
        <v>#DIV/0!</v>
      </c>
    </row>
    <row r="266" spans="1:10" ht="25.5">
      <c r="A266" s="308">
        <v>3232</v>
      </c>
      <c r="B266" s="309"/>
      <c r="C266" s="310"/>
      <c r="D266" s="297" t="s">
        <v>167</v>
      </c>
      <c r="E266" s="333"/>
      <c r="F266" s="375"/>
      <c r="G266" s="333"/>
      <c r="H266" s="381" t="e">
        <f t="shared" si="20"/>
        <v>#DIV/0!</v>
      </c>
      <c r="J266" s="95"/>
    </row>
    <row r="267" spans="1:10">
      <c r="A267" s="545">
        <v>34</v>
      </c>
      <c r="B267" s="545"/>
      <c r="C267" s="545"/>
      <c r="D267" s="289" t="s">
        <v>48</v>
      </c>
      <c r="E267" s="331">
        <f t="shared" ref="E267:G268" si="25">SUM(E268)</f>
        <v>0</v>
      </c>
      <c r="F267" s="331">
        <f t="shared" si="25"/>
        <v>0</v>
      </c>
      <c r="G267" s="331">
        <f t="shared" si="25"/>
        <v>0</v>
      </c>
      <c r="H267" s="381" t="e">
        <f t="shared" si="20"/>
        <v>#DIV/0!</v>
      </c>
    </row>
    <row r="268" spans="1:10">
      <c r="A268" s="547">
        <v>343</v>
      </c>
      <c r="B268" s="547"/>
      <c r="C268" s="547"/>
      <c r="D268" s="66" t="s">
        <v>198</v>
      </c>
      <c r="E268" s="332">
        <f t="shared" si="25"/>
        <v>0</v>
      </c>
      <c r="F268" s="332">
        <f t="shared" si="25"/>
        <v>0</v>
      </c>
      <c r="G268" s="332">
        <f t="shared" si="25"/>
        <v>0</v>
      </c>
      <c r="H268" s="381" t="e">
        <f t="shared" si="20"/>
        <v>#DIV/0!</v>
      </c>
    </row>
    <row r="269" spans="1:10">
      <c r="A269" s="273">
        <v>3433</v>
      </c>
      <c r="B269" s="274"/>
      <c r="C269" s="275"/>
      <c r="D269" s="297" t="s">
        <v>183</v>
      </c>
      <c r="E269" s="333"/>
      <c r="F269" s="375"/>
      <c r="G269" s="333"/>
      <c r="H269" s="381" t="e">
        <f t="shared" si="20"/>
        <v>#DIV/0!</v>
      </c>
    </row>
    <row r="270" spans="1:10" ht="25.5">
      <c r="A270" s="537" t="s">
        <v>230</v>
      </c>
      <c r="B270" s="537"/>
      <c r="C270" s="537"/>
      <c r="D270" s="285" t="s">
        <v>231</v>
      </c>
      <c r="E270" s="365">
        <f>SUM(E271)</f>
        <v>19</v>
      </c>
      <c r="F270" s="365">
        <f>SUM(F271)</f>
        <v>0</v>
      </c>
      <c r="G270" s="365">
        <f>SUM(G271)</f>
        <v>0</v>
      </c>
      <c r="H270" s="381">
        <f t="shared" si="20"/>
        <v>0</v>
      </c>
    </row>
    <row r="271" spans="1:10" ht="14.45" customHeight="1">
      <c r="A271" s="290">
        <v>3</v>
      </c>
      <c r="B271" s="291"/>
      <c r="C271" s="292"/>
      <c r="D271" s="265" t="s">
        <v>6</v>
      </c>
      <c r="E271" s="366">
        <f>SUM(E272+E278)</f>
        <v>19</v>
      </c>
      <c r="F271" s="366">
        <f>SUM(F272)</f>
        <v>0</v>
      </c>
      <c r="G271" s="366">
        <f>SUM(G272)</f>
        <v>0</v>
      </c>
      <c r="H271" s="381">
        <f t="shared" si="20"/>
        <v>0</v>
      </c>
      <c r="J271" s="95"/>
    </row>
    <row r="272" spans="1:10" ht="14.45" customHeight="1">
      <c r="A272" s="286">
        <v>32</v>
      </c>
      <c r="B272" s="287"/>
      <c r="C272" s="288"/>
      <c r="D272" s="307" t="s">
        <v>15</v>
      </c>
      <c r="E272" s="331">
        <f>SUM(E273+E276)</f>
        <v>19</v>
      </c>
      <c r="F272" s="331">
        <f>SUM(F273+F276+F278)</f>
        <v>0</v>
      </c>
      <c r="G272" s="331">
        <f>SUM(G273+G276+G278)</f>
        <v>0</v>
      </c>
      <c r="H272" s="381">
        <f t="shared" si="20"/>
        <v>0</v>
      </c>
    </row>
    <row r="273" spans="1:10">
      <c r="A273" s="314">
        <v>322</v>
      </c>
      <c r="B273" s="315"/>
      <c r="C273" s="316"/>
      <c r="D273" s="313" t="s">
        <v>158</v>
      </c>
      <c r="E273" s="332">
        <v>19</v>
      </c>
      <c r="F273" s="332">
        <f>SUM(F274+F275)</f>
        <v>0</v>
      </c>
      <c r="G273" s="332">
        <f>SUM(G274+G275)</f>
        <v>0</v>
      </c>
      <c r="H273" s="381">
        <f t="shared" si="20"/>
        <v>0</v>
      </c>
    </row>
    <row r="274" spans="1:10" ht="25.5">
      <c r="A274" s="308">
        <v>3221</v>
      </c>
      <c r="B274" s="309"/>
      <c r="C274" s="310"/>
      <c r="D274" s="297" t="s">
        <v>209</v>
      </c>
      <c r="E274" s="333">
        <v>0</v>
      </c>
      <c r="F274" s="375"/>
      <c r="G274" s="333"/>
      <c r="H274" s="381" t="e">
        <f t="shared" si="20"/>
        <v>#DIV/0!</v>
      </c>
    </row>
    <row r="275" spans="1:10" s="93" customFormat="1">
      <c r="A275" s="308">
        <v>3225</v>
      </c>
      <c r="B275" s="309"/>
      <c r="C275" s="310"/>
      <c r="D275" s="297" t="s">
        <v>210</v>
      </c>
      <c r="E275" s="333">
        <v>0</v>
      </c>
      <c r="F275" s="375"/>
      <c r="G275" s="333"/>
      <c r="H275" s="381" t="e">
        <f t="shared" si="20"/>
        <v>#DIV/0!</v>
      </c>
    </row>
    <row r="276" spans="1:10" s="95" customFormat="1">
      <c r="A276" s="314">
        <v>323</v>
      </c>
      <c r="B276" s="315"/>
      <c r="C276" s="316"/>
      <c r="D276" s="313" t="s">
        <v>165</v>
      </c>
      <c r="E276" s="332">
        <f>SUM(E277)</f>
        <v>0</v>
      </c>
      <c r="F276" s="332">
        <f>SUM(F277)</f>
        <v>0</v>
      </c>
      <c r="G276" s="332">
        <f>SUM(G277)</f>
        <v>0</v>
      </c>
      <c r="H276" s="381" t="e">
        <f t="shared" si="20"/>
        <v>#DIV/0!</v>
      </c>
    </row>
    <row r="277" spans="1:10" ht="14.45" customHeight="1">
      <c r="A277" s="308">
        <v>3232</v>
      </c>
      <c r="B277" s="309"/>
      <c r="C277" s="310"/>
      <c r="D277" s="297" t="s">
        <v>167</v>
      </c>
      <c r="E277" s="333">
        <v>0</v>
      </c>
      <c r="F277" s="375"/>
      <c r="G277" s="333"/>
      <c r="H277" s="381" t="e">
        <f t="shared" si="20"/>
        <v>#DIV/0!</v>
      </c>
    </row>
    <row r="278" spans="1:10" ht="25.5">
      <c r="A278" s="547">
        <v>329</v>
      </c>
      <c r="B278" s="547"/>
      <c r="C278" s="547"/>
      <c r="D278" s="66" t="s">
        <v>174</v>
      </c>
      <c r="E278" s="332">
        <f>SUM(E279)</f>
        <v>0</v>
      </c>
      <c r="F278" s="332">
        <f>SUM(F279)</f>
        <v>0</v>
      </c>
      <c r="G278" s="332">
        <f>SUM(G279)</f>
        <v>0</v>
      </c>
      <c r="H278" s="381" t="e">
        <f t="shared" si="20"/>
        <v>#DIV/0!</v>
      </c>
    </row>
    <row r="279" spans="1:10" ht="25.5">
      <c r="A279" s="273">
        <v>3299</v>
      </c>
      <c r="B279" s="274"/>
      <c r="C279" s="275"/>
      <c r="D279" s="297" t="s">
        <v>174</v>
      </c>
      <c r="E279" s="333">
        <v>0</v>
      </c>
      <c r="F279" s="375"/>
      <c r="G279" s="333"/>
      <c r="H279" s="381" t="e">
        <f t="shared" si="20"/>
        <v>#DIV/0!</v>
      </c>
    </row>
    <row r="280" spans="1:10" ht="25.5">
      <c r="A280" s="540" t="s">
        <v>97</v>
      </c>
      <c r="B280" s="540"/>
      <c r="C280" s="540"/>
      <c r="D280" s="65" t="s">
        <v>106</v>
      </c>
      <c r="E280" s="326">
        <f t="shared" ref="E280:G284" si="26">SUM(E281)</f>
        <v>6450</v>
      </c>
      <c r="F280" s="326">
        <f t="shared" si="26"/>
        <v>0</v>
      </c>
      <c r="G280" s="326">
        <f t="shared" si="26"/>
        <v>6223.07</v>
      </c>
      <c r="H280" s="381">
        <f t="shared" si="20"/>
        <v>96.481705426356584</v>
      </c>
    </row>
    <row r="281" spans="1:10" ht="25.5">
      <c r="A281" s="537" t="s">
        <v>91</v>
      </c>
      <c r="B281" s="537"/>
      <c r="C281" s="537"/>
      <c r="D281" s="285" t="s">
        <v>95</v>
      </c>
      <c r="E281" s="365">
        <f t="shared" si="26"/>
        <v>6450</v>
      </c>
      <c r="F281" s="365">
        <f t="shared" si="26"/>
        <v>0</v>
      </c>
      <c r="G281" s="365">
        <f t="shared" si="26"/>
        <v>6223.07</v>
      </c>
      <c r="H281" s="381">
        <f t="shared" si="20"/>
        <v>96.481705426356584</v>
      </c>
    </row>
    <row r="282" spans="1:10">
      <c r="A282" s="541">
        <v>3</v>
      </c>
      <c r="B282" s="541"/>
      <c r="C282" s="541"/>
      <c r="D282" s="293" t="s">
        <v>6</v>
      </c>
      <c r="E282" s="366">
        <f t="shared" si="26"/>
        <v>6450</v>
      </c>
      <c r="F282" s="366">
        <f t="shared" si="26"/>
        <v>0</v>
      </c>
      <c r="G282" s="366">
        <f t="shared" si="26"/>
        <v>6223.07</v>
      </c>
      <c r="H282" s="381">
        <f t="shared" si="20"/>
        <v>96.481705426356584</v>
      </c>
    </row>
    <row r="283" spans="1:10">
      <c r="A283" s="542">
        <v>32</v>
      </c>
      <c r="B283" s="542"/>
      <c r="C283" s="542"/>
      <c r="D283" s="289" t="s">
        <v>15</v>
      </c>
      <c r="E283" s="331">
        <f t="shared" si="26"/>
        <v>6450</v>
      </c>
      <c r="F283" s="331">
        <f t="shared" si="26"/>
        <v>0</v>
      </c>
      <c r="G283" s="331">
        <f t="shared" si="26"/>
        <v>6223.07</v>
      </c>
      <c r="H283" s="381">
        <f t="shared" si="20"/>
        <v>96.481705426356584</v>
      </c>
    </row>
    <row r="284" spans="1:10">
      <c r="A284" s="270">
        <v>322</v>
      </c>
      <c r="B284" s="271"/>
      <c r="C284" s="272"/>
      <c r="D284" s="313" t="s">
        <v>158</v>
      </c>
      <c r="E284" s="332">
        <v>6450</v>
      </c>
      <c r="F284" s="332">
        <f t="shared" si="26"/>
        <v>0</v>
      </c>
      <c r="G284" s="332">
        <f t="shared" si="26"/>
        <v>6223.07</v>
      </c>
      <c r="H284" s="381">
        <f t="shared" si="20"/>
        <v>96.481705426356584</v>
      </c>
    </row>
    <row r="285" spans="1:10">
      <c r="A285" s="273">
        <v>3222</v>
      </c>
      <c r="B285" s="274"/>
      <c r="C285" s="275"/>
      <c r="D285" s="297" t="s">
        <v>160</v>
      </c>
      <c r="E285" s="333"/>
      <c r="F285" s="375"/>
      <c r="G285" s="333">
        <v>6223.07</v>
      </c>
      <c r="H285" s="381" t="e">
        <f t="shared" si="20"/>
        <v>#DIV/0!</v>
      </c>
    </row>
    <row r="286" spans="1:10" ht="38.25">
      <c r="A286" s="546" t="s">
        <v>116</v>
      </c>
      <c r="B286" s="546"/>
      <c r="C286" s="546"/>
      <c r="D286" s="65" t="s">
        <v>107</v>
      </c>
      <c r="E286" s="364">
        <f>SUM(E287)</f>
        <v>45</v>
      </c>
      <c r="F286" s="364">
        <f>SUM(F287)</f>
        <v>0</v>
      </c>
      <c r="G286" s="364">
        <f>SUM(G287)</f>
        <v>45</v>
      </c>
      <c r="H286" s="381">
        <f t="shared" si="20"/>
        <v>100</v>
      </c>
      <c r="J286" s="93"/>
    </row>
    <row r="287" spans="1:10" ht="25.5">
      <c r="A287" s="279" t="s">
        <v>118</v>
      </c>
      <c r="B287" s="280" t="s">
        <v>117</v>
      </c>
      <c r="C287" s="321"/>
      <c r="D287" s="322" t="s">
        <v>95</v>
      </c>
      <c r="E287" s="365">
        <f t="shared" ref="E287:G290" si="27">SUM(E288)</f>
        <v>45</v>
      </c>
      <c r="F287" s="365">
        <f t="shared" si="27"/>
        <v>0</v>
      </c>
      <c r="G287" s="365">
        <f t="shared" si="27"/>
        <v>45</v>
      </c>
      <c r="H287" s="381">
        <f t="shared" si="20"/>
        <v>100</v>
      </c>
    </row>
    <row r="288" spans="1:10">
      <c r="A288" s="544">
        <v>3</v>
      </c>
      <c r="B288" s="544"/>
      <c r="C288" s="544"/>
      <c r="D288" s="293" t="s">
        <v>6</v>
      </c>
      <c r="E288" s="366">
        <f t="shared" si="27"/>
        <v>45</v>
      </c>
      <c r="F288" s="366">
        <f t="shared" si="27"/>
        <v>0</v>
      </c>
      <c r="G288" s="366">
        <f t="shared" si="27"/>
        <v>45</v>
      </c>
      <c r="H288" s="381">
        <f t="shared" si="20"/>
        <v>100</v>
      </c>
    </row>
    <row r="289" spans="1:8">
      <c r="A289" s="542">
        <v>38</v>
      </c>
      <c r="B289" s="542"/>
      <c r="C289" s="542"/>
      <c r="D289" s="289" t="s">
        <v>49</v>
      </c>
      <c r="E289" s="331">
        <f t="shared" si="27"/>
        <v>45</v>
      </c>
      <c r="F289" s="331">
        <f t="shared" si="27"/>
        <v>0</v>
      </c>
      <c r="G289" s="331">
        <f t="shared" si="27"/>
        <v>45</v>
      </c>
      <c r="H289" s="381">
        <f t="shared" si="20"/>
        <v>100</v>
      </c>
    </row>
    <row r="290" spans="1:8">
      <c r="A290" s="270">
        <v>381</v>
      </c>
      <c r="B290" s="271"/>
      <c r="C290" s="272"/>
      <c r="D290" s="313" t="s">
        <v>143</v>
      </c>
      <c r="E290" s="332">
        <v>45</v>
      </c>
      <c r="F290" s="332">
        <f t="shared" si="27"/>
        <v>0</v>
      </c>
      <c r="G290" s="332">
        <f t="shared" si="27"/>
        <v>45</v>
      </c>
      <c r="H290" s="381">
        <f t="shared" si="20"/>
        <v>100</v>
      </c>
    </row>
    <row r="291" spans="1:8">
      <c r="A291" s="273">
        <v>3812</v>
      </c>
      <c r="B291" s="274"/>
      <c r="C291" s="275"/>
      <c r="D291" s="297" t="s">
        <v>185</v>
      </c>
      <c r="E291" s="333"/>
      <c r="F291" s="333"/>
      <c r="G291" s="333">
        <v>45</v>
      </c>
      <c r="H291" s="381" t="e">
        <f t="shared" si="20"/>
        <v>#DIV/0!</v>
      </c>
    </row>
    <row r="292" spans="1:8">
      <c r="A292" s="548" t="s">
        <v>113</v>
      </c>
      <c r="B292" s="549"/>
      <c r="C292" s="550"/>
      <c r="D292" s="52" t="s">
        <v>112</v>
      </c>
      <c r="E292" s="326">
        <f>SUM(E293+E298)</f>
        <v>0</v>
      </c>
      <c r="F292" s="326">
        <f>SUM(F293+F298)</f>
        <v>0</v>
      </c>
      <c r="G292" s="326">
        <f>SUM(G293+G298)</f>
        <v>0</v>
      </c>
      <c r="H292" s="381" t="e">
        <f t="shared" si="20"/>
        <v>#DIV/0!</v>
      </c>
    </row>
    <row r="293" spans="1:8">
      <c r="A293" s="525" t="s">
        <v>108</v>
      </c>
      <c r="B293" s="526"/>
      <c r="C293" s="527"/>
      <c r="D293" s="285" t="s">
        <v>114</v>
      </c>
      <c r="E293" s="371">
        <f t="shared" ref="E293:G296" si="28">SUM(E294)</f>
        <v>0</v>
      </c>
      <c r="F293" s="371">
        <f t="shared" si="28"/>
        <v>0</v>
      </c>
      <c r="G293" s="371">
        <f t="shared" si="28"/>
        <v>0</v>
      </c>
      <c r="H293" s="381" t="e">
        <f t="shared" si="20"/>
        <v>#DIV/0!</v>
      </c>
    </row>
    <row r="294" spans="1:8">
      <c r="A294" s="531">
        <v>3</v>
      </c>
      <c r="B294" s="532"/>
      <c r="C294" s="533"/>
      <c r="D294" s="293" t="s">
        <v>6</v>
      </c>
      <c r="E294" s="372">
        <f t="shared" si="28"/>
        <v>0</v>
      </c>
      <c r="F294" s="372">
        <f t="shared" si="28"/>
        <v>0</v>
      </c>
      <c r="G294" s="372">
        <f t="shared" si="28"/>
        <v>0</v>
      </c>
      <c r="H294" s="381" t="e">
        <f t="shared" si="20"/>
        <v>#DIV/0!</v>
      </c>
    </row>
    <row r="295" spans="1:8">
      <c r="A295" s="534">
        <v>32</v>
      </c>
      <c r="B295" s="535"/>
      <c r="C295" s="536"/>
      <c r="D295" s="289" t="s">
        <v>15</v>
      </c>
      <c r="E295" s="373">
        <f t="shared" si="28"/>
        <v>0</v>
      </c>
      <c r="F295" s="373">
        <f t="shared" si="28"/>
        <v>0</v>
      </c>
      <c r="G295" s="373">
        <f t="shared" si="28"/>
        <v>0</v>
      </c>
      <c r="H295" s="381" t="e">
        <f t="shared" si="20"/>
        <v>#DIV/0!</v>
      </c>
    </row>
    <row r="296" spans="1:8">
      <c r="A296" s="270">
        <v>322</v>
      </c>
      <c r="B296" s="271"/>
      <c r="C296" s="272"/>
      <c r="D296" s="66" t="s">
        <v>158</v>
      </c>
      <c r="E296" s="374">
        <v>0</v>
      </c>
      <c r="F296" s="374">
        <f t="shared" si="28"/>
        <v>0</v>
      </c>
      <c r="G296" s="374">
        <f t="shared" si="28"/>
        <v>0</v>
      </c>
      <c r="H296" s="381" t="e">
        <f t="shared" si="20"/>
        <v>#DIV/0!</v>
      </c>
    </row>
    <row r="297" spans="1:8">
      <c r="A297" s="273">
        <v>3222</v>
      </c>
      <c r="B297" s="274"/>
      <c r="C297" s="275"/>
      <c r="D297" s="44" t="s">
        <v>160</v>
      </c>
      <c r="E297" s="375"/>
      <c r="F297" s="375"/>
      <c r="G297" s="333">
        <v>0</v>
      </c>
      <c r="H297" s="381" t="e">
        <f t="shared" si="20"/>
        <v>#DIV/0!</v>
      </c>
    </row>
    <row r="298" spans="1:8">
      <c r="A298" s="525" t="s">
        <v>66</v>
      </c>
      <c r="B298" s="526"/>
      <c r="C298" s="527"/>
      <c r="D298" s="285" t="s">
        <v>115</v>
      </c>
      <c r="E298" s="371">
        <f t="shared" ref="E298:G301" si="29">SUM(E299)</f>
        <v>0</v>
      </c>
      <c r="F298" s="371">
        <f t="shared" si="29"/>
        <v>0</v>
      </c>
      <c r="G298" s="371">
        <f t="shared" si="29"/>
        <v>0</v>
      </c>
      <c r="H298" s="381" t="e">
        <f t="shared" si="20"/>
        <v>#DIV/0!</v>
      </c>
    </row>
    <row r="299" spans="1:8">
      <c r="A299" s="531">
        <v>3</v>
      </c>
      <c r="B299" s="532"/>
      <c r="C299" s="533"/>
      <c r="D299" s="293" t="s">
        <v>6</v>
      </c>
      <c r="E299" s="372">
        <f t="shared" si="29"/>
        <v>0</v>
      </c>
      <c r="F299" s="372">
        <f t="shared" si="29"/>
        <v>0</v>
      </c>
      <c r="G299" s="372">
        <f t="shared" si="29"/>
        <v>0</v>
      </c>
      <c r="H299" s="381" t="e">
        <f t="shared" si="20"/>
        <v>#DIV/0!</v>
      </c>
    </row>
    <row r="300" spans="1:8">
      <c r="A300" s="534">
        <v>32</v>
      </c>
      <c r="B300" s="535"/>
      <c r="C300" s="536"/>
      <c r="D300" s="289" t="s">
        <v>15</v>
      </c>
      <c r="E300" s="373">
        <f t="shared" si="29"/>
        <v>0</v>
      </c>
      <c r="F300" s="373">
        <f t="shared" si="29"/>
        <v>0</v>
      </c>
      <c r="G300" s="373">
        <f t="shared" si="29"/>
        <v>0</v>
      </c>
      <c r="H300" s="381" t="e">
        <f t="shared" ref="H300:H302" si="30">SUM(G300/E300*100)</f>
        <v>#DIV/0!</v>
      </c>
    </row>
    <row r="301" spans="1:8">
      <c r="A301" s="270">
        <v>322</v>
      </c>
      <c r="B301" s="271"/>
      <c r="C301" s="272"/>
      <c r="D301" s="66" t="s">
        <v>158</v>
      </c>
      <c r="E301" s="374">
        <v>0</v>
      </c>
      <c r="F301" s="374">
        <f t="shared" si="29"/>
        <v>0</v>
      </c>
      <c r="G301" s="374">
        <f t="shared" si="29"/>
        <v>0</v>
      </c>
      <c r="H301" s="381" t="e">
        <f t="shared" si="30"/>
        <v>#DIV/0!</v>
      </c>
    </row>
    <row r="302" spans="1:8">
      <c r="A302" s="273">
        <v>3222</v>
      </c>
      <c r="B302" s="274"/>
      <c r="C302" s="275"/>
      <c r="D302" s="44" t="s">
        <v>160</v>
      </c>
      <c r="E302" s="375"/>
      <c r="F302" s="375"/>
      <c r="G302" s="333">
        <v>0</v>
      </c>
      <c r="H302" s="381" t="e">
        <f t="shared" si="30"/>
        <v>#DIV/0!</v>
      </c>
    </row>
  </sheetData>
  <mergeCells count="88">
    <mergeCell ref="A292:C292"/>
    <mergeCell ref="A300:C300"/>
    <mergeCell ref="A293:C293"/>
    <mergeCell ref="A294:C294"/>
    <mergeCell ref="A295:C295"/>
    <mergeCell ref="A298:C298"/>
    <mergeCell ref="A299:C299"/>
    <mergeCell ref="A286:C286"/>
    <mergeCell ref="A288:C288"/>
    <mergeCell ref="A289:C289"/>
    <mergeCell ref="A268:C268"/>
    <mergeCell ref="A280:C280"/>
    <mergeCell ref="A281:C281"/>
    <mergeCell ref="A282:C282"/>
    <mergeCell ref="A283:C283"/>
    <mergeCell ref="A270:C270"/>
    <mergeCell ref="A278:C278"/>
    <mergeCell ref="A231:C231"/>
    <mergeCell ref="A256:C256"/>
    <mergeCell ref="A257:C257"/>
    <mergeCell ref="A267:C267"/>
    <mergeCell ref="A236:C236"/>
    <mergeCell ref="A252:C252"/>
    <mergeCell ref="A253:C253"/>
    <mergeCell ref="A249:C249"/>
    <mergeCell ref="A210:C210"/>
    <mergeCell ref="A211:C211"/>
    <mergeCell ref="A212:C212"/>
    <mergeCell ref="A218:C218"/>
    <mergeCell ref="A230:C230"/>
    <mergeCell ref="A199:C199"/>
    <mergeCell ref="A200:C200"/>
    <mergeCell ref="A201:C201"/>
    <mergeCell ref="A207:C207"/>
    <mergeCell ref="A209:C209"/>
    <mergeCell ref="A190:C190"/>
    <mergeCell ref="A191:C191"/>
    <mergeCell ref="A192:C192"/>
    <mergeCell ref="A195:C195"/>
    <mergeCell ref="A196:C196"/>
    <mergeCell ref="A168:C168"/>
    <mergeCell ref="A174:C174"/>
    <mergeCell ref="A175:C175"/>
    <mergeCell ref="A189:C189"/>
    <mergeCell ref="A150:C150"/>
    <mergeCell ref="A159:C159"/>
    <mergeCell ref="A165:C165"/>
    <mergeCell ref="A158:C158"/>
    <mergeCell ref="A160:C160"/>
    <mergeCell ref="A162:C162"/>
    <mergeCell ref="A166:C166"/>
    <mergeCell ref="A167:C167"/>
    <mergeCell ref="A151:C151"/>
    <mergeCell ref="A152:C152"/>
    <mergeCell ref="A155:C155"/>
    <mergeCell ref="A156:C156"/>
    <mergeCell ref="A143:C143"/>
    <mergeCell ref="A144:C144"/>
    <mergeCell ref="A145:C145"/>
    <mergeCell ref="A149:C149"/>
    <mergeCell ref="A94:C94"/>
    <mergeCell ref="A116:C116"/>
    <mergeCell ref="A117:C117"/>
    <mergeCell ref="A123:C123"/>
    <mergeCell ref="A125:C125"/>
    <mergeCell ref="A135:C135"/>
    <mergeCell ref="A136:C136"/>
    <mergeCell ref="A10:C10"/>
    <mergeCell ref="A11:C11"/>
    <mergeCell ref="A5:H5"/>
    <mergeCell ref="A7:C7"/>
    <mergeCell ref="A1:I1"/>
    <mergeCell ref="A12:C12"/>
    <mergeCell ref="A13:C13"/>
    <mergeCell ref="A21:C21"/>
    <mergeCell ref="A14:C14"/>
    <mergeCell ref="A41:C41"/>
    <mergeCell ref="A36:C36"/>
    <mergeCell ref="A37:C37"/>
    <mergeCell ref="A38:C38"/>
    <mergeCell ref="A85:C85"/>
    <mergeCell ref="A83:C83"/>
    <mergeCell ref="A42:C42"/>
    <mergeCell ref="A43:C43"/>
    <mergeCell ref="A44:C44"/>
    <mergeCell ref="A45:C45"/>
    <mergeCell ref="A84:C84"/>
    <mergeCell ref="A77:C77"/>
  </mergeCells>
  <pageMargins left="0.7" right="0.7" top="0.75" bottom="0.75" header="0.3" footer="0.3"/>
  <pageSetup paperSize="9" scale="7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OŠ Trpanj-zbornica</cp:lastModifiedBy>
  <cp:lastPrinted>2026-03-13T07:49:28Z</cp:lastPrinted>
  <dcterms:created xsi:type="dcterms:W3CDTF">2022-08-12T12:51:27Z</dcterms:created>
  <dcterms:modified xsi:type="dcterms:W3CDTF">2026-03-13T10:58:29Z</dcterms:modified>
</cp:coreProperties>
</file>